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ichard.kajzar\Downloads\K\03.Rozpočty\Slepé\"/>
    </mc:Choice>
  </mc:AlternateContent>
  <bookViews>
    <workbookView xWindow="0" yWindow="0" windowWidth="28800" windowHeight="10380"/>
  </bookViews>
  <sheets>
    <sheet name="Rekapitulace stavby" sheetId="1" r:id="rId1"/>
    <sheet name="0 - Příprava území" sheetId="2" r:id="rId2"/>
    <sheet name="1 - Stavební část - SO 04..." sheetId="3" r:id="rId3"/>
    <sheet name="2 - Zpevněné plochy" sheetId="4" r:id="rId4"/>
    <sheet name="3 - objekt I Inhalatorium..." sheetId="5" r:id="rId5"/>
    <sheet name="4 - Dešťová kanalizace + ..." sheetId="6" r:id="rId6"/>
    <sheet name="5 - Areálový vodovod" sheetId="7" r:id="rId7"/>
    <sheet name="6 - Přeložka vodovodu" sheetId="8" r:id="rId8"/>
    <sheet name="7 - Elektroinstalace" sheetId="9" r:id="rId9"/>
    <sheet name="VRN - Vedlejší rozpočtové..." sheetId="10" r:id="rId10"/>
    <sheet name="Pokyny pro vyplnění" sheetId="11" r:id="rId11"/>
  </sheets>
  <definedNames>
    <definedName name="_xlnm._FilterDatabase" localSheetId="1" hidden="1">'0 - Příprava území'!$C$80:$K$94</definedName>
    <definedName name="_xlnm._FilterDatabase" localSheetId="2" hidden="1">'1 - Stavební část - SO 04...'!$C$95:$K$751</definedName>
    <definedName name="_xlnm._FilterDatabase" localSheetId="3" hidden="1">'2 - Zpevněné plochy'!$C$84:$K$267</definedName>
    <definedName name="_xlnm._FilterDatabase" localSheetId="4" hidden="1">'3 - objekt I Inhalatorium...'!$C$85:$K$161</definedName>
    <definedName name="_xlnm._FilterDatabase" localSheetId="5" hidden="1">'4 - Dešťová kanalizace + ...'!$C$86:$K$182</definedName>
    <definedName name="_xlnm._FilterDatabase" localSheetId="6" hidden="1">'5 - Areálový vodovod'!$C$83:$K$176</definedName>
    <definedName name="_xlnm._FilterDatabase" localSheetId="7" hidden="1">'6 - Přeložka vodovodu'!$C$83:$K$176</definedName>
    <definedName name="_xlnm._FilterDatabase" localSheetId="8" hidden="1">'7 - Elektroinstalace'!$C$84:$K$221</definedName>
    <definedName name="_xlnm._FilterDatabase" localSheetId="9" hidden="1">'VRN - Vedlejší rozpočtové...'!$C$83:$K$121</definedName>
    <definedName name="_xlnm.Print_Titles" localSheetId="1">'0 - Příprava území'!$80:$80</definedName>
    <definedName name="_xlnm.Print_Titles" localSheetId="2">'1 - Stavební část - SO 04...'!$95:$95</definedName>
    <definedName name="_xlnm.Print_Titles" localSheetId="3">'2 - Zpevněné plochy'!$84:$84</definedName>
    <definedName name="_xlnm.Print_Titles" localSheetId="4">'3 - objekt I Inhalatorium...'!$85:$85</definedName>
    <definedName name="_xlnm.Print_Titles" localSheetId="5">'4 - Dešťová kanalizace + ...'!$86:$86</definedName>
    <definedName name="_xlnm.Print_Titles" localSheetId="6">'5 - Areálový vodovod'!$83:$83</definedName>
    <definedName name="_xlnm.Print_Titles" localSheetId="7">'6 - Přeložka vodovodu'!$83:$83</definedName>
    <definedName name="_xlnm.Print_Titles" localSheetId="8">'7 - Elektroinstalace'!$84:$84</definedName>
    <definedName name="_xlnm.Print_Titles" localSheetId="0">'Rekapitulace stavby'!$52:$52</definedName>
    <definedName name="_xlnm.Print_Titles" localSheetId="9">'VRN - Vedlejší rozpočtové...'!$83:$83</definedName>
    <definedName name="_xlnm.Print_Area" localSheetId="1">'0 - Příprava území'!$C$4:$J$39,'0 - Příprava území'!$C$45:$J$62,'0 - Příprava území'!$C$68:$K$94</definedName>
    <definedName name="_xlnm.Print_Area" localSheetId="2">'1 - Stavební část - SO 04...'!$C$4:$J$39,'1 - Stavební část - SO 04...'!$C$45:$J$77,'1 - Stavební část - SO 04...'!$C$83:$K$751</definedName>
    <definedName name="_xlnm.Print_Area" localSheetId="3">'2 - Zpevněné plochy'!$C$4:$J$39,'2 - Zpevněné plochy'!$C$45:$J$66,'2 - Zpevněné plochy'!$C$72:$K$267</definedName>
    <definedName name="_xlnm.Print_Area" localSheetId="4">'3 - objekt I Inhalatorium...'!$C$4:$J$39,'3 - objekt I Inhalatorium...'!$C$45:$J$67,'3 - objekt I Inhalatorium...'!$C$73:$K$161</definedName>
    <definedName name="_xlnm.Print_Area" localSheetId="5">'4 - Dešťová kanalizace + ...'!$C$4:$J$39,'4 - Dešťová kanalizace + ...'!$C$45:$J$68,'4 - Dešťová kanalizace + ...'!$C$74:$K$182</definedName>
    <definedName name="_xlnm.Print_Area" localSheetId="6">'5 - Areálový vodovod'!$C$4:$J$39,'5 - Areálový vodovod'!$C$45:$J$65,'5 - Areálový vodovod'!$C$71:$K$176</definedName>
    <definedName name="_xlnm.Print_Area" localSheetId="7">'6 - Přeložka vodovodu'!$C$4:$J$39,'6 - Přeložka vodovodu'!$C$45:$J$65,'6 - Přeložka vodovodu'!$C$71:$K$176</definedName>
    <definedName name="_xlnm.Print_Area" localSheetId="8">'7 - Elektroinstalace'!$C$4:$J$39,'7 - Elektroinstalace'!$C$45:$J$66,'7 - Elektroinstalace'!$C$72:$K$221</definedName>
    <definedName name="_xlnm.Print_Area" localSheetId="10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stavby'!$C$42:$AQ$64</definedName>
    <definedName name="_xlnm.Print_Area" localSheetId="9">'VRN - Vedlejší rozpočtové...'!$C$4:$J$39,'VRN - Vedlejší rozpočtové...'!$C$45:$J$65,'VRN - Vedlejší rozpočtové...'!$C$71:$K$121</definedName>
  </definedNames>
  <calcPr calcId="162913"/>
</workbook>
</file>

<file path=xl/calcChain.xml><?xml version="1.0" encoding="utf-8"?>
<calcChain xmlns="http://schemas.openxmlformats.org/spreadsheetml/2006/main">
  <c r="J37" i="10" l="1"/>
  <c r="J36" i="10"/>
  <c r="AY63" i="1"/>
  <c r="J35" i="10"/>
  <c r="AX63" i="1" s="1"/>
  <c r="BI118" i="10"/>
  <c r="BH118" i="10"/>
  <c r="BG118" i="10"/>
  <c r="BF118" i="10"/>
  <c r="T118" i="10"/>
  <c r="T117" i="10"/>
  <c r="R118" i="10"/>
  <c r="R117" i="10" s="1"/>
  <c r="P118" i="10"/>
  <c r="P117" i="10"/>
  <c r="BI113" i="10"/>
  <c r="BH113" i="10"/>
  <c r="BG113" i="10"/>
  <c r="BF113" i="10"/>
  <c r="T113" i="10"/>
  <c r="T112" i="10" s="1"/>
  <c r="R113" i="10"/>
  <c r="R112" i="10"/>
  <c r="P113" i="10"/>
  <c r="P112" i="10" s="1"/>
  <c r="BI108" i="10"/>
  <c r="BH108" i="10"/>
  <c r="BG108" i="10"/>
  <c r="BF108" i="10"/>
  <c r="T108" i="10"/>
  <c r="R108" i="10"/>
  <c r="P108" i="10"/>
  <c r="BI104" i="10"/>
  <c r="BH104" i="10"/>
  <c r="BG104" i="10"/>
  <c r="BF104" i="10"/>
  <c r="T104" i="10"/>
  <c r="R104" i="10"/>
  <c r="P104" i="10"/>
  <c r="BI99" i="10"/>
  <c r="BH99" i="10"/>
  <c r="BG99" i="10"/>
  <c r="BF99" i="10"/>
  <c r="T99" i="10"/>
  <c r="R99" i="10"/>
  <c r="P99" i="10"/>
  <c r="BI95" i="10"/>
  <c r="BH95" i="10"/>
  <c r="BG95" i="10"/>
  <c r="BF95" i="10"/>
  <c r="T95" i="10"/>
  <c r="R95" i="10"/>
  <c r="P95" i="10"/>
  <c r="BI91" i="10"/>
  <c r="BH91" i="10"/>
  <c r="BG91" i="10"/>
  <c r="BF91" i="10"/>
  <c r="T91" i="10"/>
  <c r="R91" i="10"/>
  <c r="P91" i="10"/>
  <c r="BI87" i="10"/>
  <c r="BH87" i="10"/>
  <c r="BG87" i="10"/>
  <c r="BF87" i="10"/>
  <c r="T87" i="10"/>
  <c r="R87" i="10"/>
  <c r="P87" i="10"/>
  <c r="J81" i="10"/>
  <c r="J80" i="10"/>
  <c r="F80" i="10"/>
  <c r="F78" i="10"/>
  <c r="E76" i="10"/>
  <c r="J55" i="10"/>
  <c r="J54" i="10"/>
  <c r="F54" i="10"/>
  <c r="F52" i="10"/>
  <c r="E50" i="10"/>
  <c r="J18" i="10"/>
  <c r="E18" i="10"/>
  <c r="F81" i="10"/>
  <c r="J17" i="10"/>
  <c r="J12" i="10"/>
  <c r="J52" i="10" s="1"/>
  <c r="E7" i="10"/>
  <c r="E74" i="10" s="1"/>
  <c r="J37" i="9"/>
  <c r="J36" i="9"/>
  <c r="AY62" i="1"/>
  <c r="J35" i="9"/>
  <c r="AX62" i="1"/>
  <c r="BI220" i="9"/>
  <c r="BH220" i="9"/>
  <c r="BG220" i="9"/>
  <c r="BF220" i="9"/>
  <c r="T220" i="9"/>
  <c r="R220" i="9"/>
  <c r="P220" i="9"/>
  <c r="BI218" i="9"/>
  <c r="BH218" i="9"/>
  <c r="BG218" i="9"/>
  <c r="BF218" i="9"/>
  <c r="T218" i="9"/>
  <c r="R218" i="9"/>
  <c r="P218" i="9"/>
  <c r="BI216" i="9"/>
  <c r="BH216" i="9"/>
  <c r="BG216" i="9"/>
  <c r="BF216" i="9"/>
  <c r="T216" i="9"/>
  <c r="R216" i="9"/>
  <c r="P216" i="9"/>
  <c r="BI213" i="9"/>
  <c r="BH213" i="9"/>
  <c r="BG213" i="9"/>
  <c r="BF213" i="9"/>
  <c r="T213" i="9"/>
  <c r="R213" i="9"/>
  <c r="P213" i="9"/>
  <c r="BI211" i="9"/>
  <c r="BH211" i="9"/>
  <c r="BG211" i="9"/>
  <c r="BF211" i="9"/>
  <c r="T211" i="9"/>
  <c r="R211" i="9"/>
  <c r="P211" i="9"/>
  <c r="BI209" i="9"/>
  <c r="BH209" i="9"/>
  <c r="BG209" i="9"/>
  <c r="BF209" i="9"/>
  <c r="T209" i="9"/>
  <c r="R209" i="9"/>
  <c r="P209" i="9"/>
  <c r="BI207" i="9"/>
  <c r="BH207" i="9"/>
  <c r="BG207" i="9"/>
  <c r="BF207" i="9"/>
  <c r="T207" i="9"/>
  <c r="R207" i="9"/>
  <c r="P207" i="9"/>
  <c r="BI205" i="9"/>
  <c r="BH205" i="9"/>
  <c r="BG205" i="9"/>
  <c r="BF205" i="9"/>
  <c r="T205" i="9"/>
  <c r="R205" i="9"/>
  <c r="P205" i="9"/>
  <c r="BI201" i="9"/>
  <c r="BH201" i="9"/>
  <c r="BG201" i="9"/>
  <c r="BF201" i="9"/>
  <c r="T201" i="9"/>
  <c r="R201" i="9"/>
  <c r="P201" i="9"/>
  <c r="BI199" i="9"/>
  <c r="BH199" i="9"/>
  <c r="BG199" i="9"/>
  <c r="BF199" i="9"/>
  <c r="T199" i="9"/>
  <c r="R199" i="9"/>
  <c r="P199" i="9"/>
  <c r="BI197" i="9"/>
  <c r="BH197" i="9"/>
  <c r="BG197" i="9"/>
  <c r="BF197" i="9"/>
  <c r="T197" i="9"/>
  <c r="R197" i="9"/>
  <c r="P197" i="9"/>
  <c r="BI195" i="9"/>
  <c r="BH195" i="9"/>
  <c r="BG195" i="9"/>
  <c r="BF195" i="9"/>
  <c r="T195" i="9"/>
  <c r="R195" i="9"/>
  <c r="P195" i="9"/>
  <c r="BI193" i="9"/>
  <c r="BH193" i="9"/>
  <c r="BG193" i="9"/>
  <c r="BF193" i="9"/>
  <c r="T193" i="9"/>
  <c r="R193" i="9"/>
  <c r="P193" i="9"/>
  <c r="BI191" i="9"/>
  <c r="BH191" i="9"/>
  <c r="BG191" i="9"/>
  <c r="BF191" i="9"/>
  <c r="T191" i="9"/>
  <c r="R191" i="9"/>
  <c r="P191" i="9"/>
  <c r="BI189" i="9"/>
  <c r="BH189" i="9"/>
  <c r="BG189" i="9"/>
  <c r="BF189" i="9"/>
  <c r="T189" i="9"/>
  <c r="R189" i="9"/>
  <c r="P189" i="9"/>
  <c r="BI187" i="9"/>
  <c r="BH187" i="9"/>
  <c r="BG187" i="9"/>
  <c r="BF187" i="9"/>
  <c r="T187" i="9"/>
  <c r="R187" i="9"/>
  <c r="P187" i="9"/>
  <c r="BI185" i="9"/>
  <c r="BH185" i="9"/>
  <c r="BG185" i="9"/>
  <c r="BF185" i="9"/>
  <c r="T185" i="9"/>
  <c r="R185" i="9"/>
  <c r="P185" i="9"/>
  <c r="BI183" i="9"/>
  <c r="BH183" i="9"/>
  <c r="BG183" i="9"/>
  <c r="BF183" i="9"/>
  <c r="T183" i="9"/>
  <c r="R183" i="9"/>
  <c r="P183" i="9"/>
  <c r="BI181" i="9"/>
  <c r="BH181" i="9"/>
  <c r="BG181" i="9"/>
  <c r="BF181" i="9"/>
  <c r="T181" i="9"/>
  <c r="R181" i="9"/>
  <c r="P181" i="9"/>
  <c r="BI179" i="9"/>
  <c r="BH179" i="9"/>
  <c r="BG179" i="9"/>
  <c r="BF179" i="9"/>
  <c r="T179" i="9"/>
  <c r="R179" i="9"/>
  <c r="P179" i="9"/>
  <c r="BI177" i="9"/>
  <c r="BH177" i="9"/>
  <c r="BG177" i="9"/>
  <c r="BF177" i="9"/>
  <c r="T177" i="9"/>
  <c r="R177" i="9"/>
  <c r="P177" i="9"/>
  <c r="BI175" i="9"/>
  <c r="BH175" i="9"/>
  <c r="BG175" i="9"/>
  <c r="BF175" i="9"/>
  <c r="T175" i="9"/>
  <c r="R175" i="9"/>
  <c r="P175" i="9"/>
  <c r="BI173" i="9"/>
  <c r="BH173" i="9"/>
  <c r="BG173" i="9"/>
  <c r="BF173" i="9"/>
  <c r="T173" i="9"/>
  <c r="R173" i="9"/>
  <c r="P173" i="9"/>
  <c r="BI171" i="9"/>
  <c r="BH171" i="9"/>
  <c r="BG171" i="9"/>
  <c r="BF171" i="9"/>
  <c r="T171" i="9"/>
  <c r="R171" i="9"/>
  <c r="P171" i="9"/>
  <c r="BI169" i="9"/>
  <c r="BH169" i="9"/>
  <c r="BG169" i="9"/>
  <c r="BF169" i="9"/>
  <c r="T169" i="9"/>
  <c r="R169" i="9"/>
  <c r="P169" i="9"/>
  <c r="BI167" i="9"/>
  <c r="BH167" i="9"/>
  <c r="BG167" i="9"/>
  <c r="BF167" i="9"/>
  <c r="T167" i="9"/>
  <c r="R167" i="9"/>
  <c r="P167" i="9"/>
  <c r="BI165" i="9"/>
  <c r="BH165" i="9"/>
  <c r="BG165" i="9"/>
  <c r="BF165" i="9"/>
  <c r="T165" i="9"/>
  <c r="R165" i="9"/>
  <c r="P165" i="9"/>
  <c r="BI163" i="9"/>
  <c r="BH163" i="9"/>
  <c r="BG163" i="9"/>
  <c r="BF163" i="9"/>
  <c r="T163" i="9"/>
  <c r="R163" i="9"/>
  <c r="P163" i="9"/>
  <c r="BI161" i="9"/>
  <c r="BH161" i="9"/>
  <c r="BG161" i="9"/>
  <c r="BF161" i="9"/>
  <c r="T161" i="9"/>
  <c r="R161" i="9"/>
  <c r="P161" i="9"/>
  <c r="BI159" i="9"/>
  <c r="BH159" i="9"/>
  <c r="BG159" i="9"/>
  <c r="BF159" i="9"/>
  <c r="T159" i="9"/>
  <c r="R159" i="9"/>
  <c r="P159" i="9"/>
  <c r="BI157" i="9"/>
  <c r="BH157" i="9"/>
  <c r="BG157" i="9"/>
  <c r="BF157" i="9"/>
  <c r="T157" i="9"/>
  <c r="R157" i="9"/>
  <c r="P157" i="9"/>
  <c r="BI155" i="9"/>
  <c r="BH155" i="9"/>
  <c r="BG155" i="9"/>
  <c r="BF155" i="9"/>
  <c r="T155" i="9"/>
  <c r="R155" i="9"/>
  <c r="P155" i="9"/>
  <c r="BI153" i="9"/>
  <c r="BH153" i="9"/>
  <c r="BG153" i="9"/>
  <c r="BF153" i="9"/>
  <c r="T153" i="9"/>
  <c r="R153" i="9"/>
  <c r="P153" i="9"/>
  <c r="BI151" i="9"/>
  <c r="BH151" i="9"/>
  <c r="BG151" i="9"/>
  <c r="BF151" i="9"/>
  <c r="T151" i="9"/>
  <c r="R151" i="9"/>
  <c r="P151" i="9"/>
  <c r="BI149" i="9"/>
  <c r="BH149" i="9"/>
  <c r="BG149" i="9"/>
  <c r="BF149" i="9"/>
  <c r="T149" i="9"/>
  <c r="R149" i="9"/>
  <c r="P149" i="9"/>
  <c r="BI147" i="9"/>
  <c r="BH147" i="9"/>
  <c r="BG147" i="9"/>
  <c r="BF147" i="9"/>
  <c r="T147" i="9"/>
  <c r="R147" i="9"/>
  <c r="P147" i="9"/>
  <c r="BI145" i="9"/>
  <c r="BH145" i="9"/>
  <c r="BG145" i="9"/>
  <c r="BF145" i="9"/>
  <c r="T145" i="9"/>
  <c r="R145" i="9"/>
  <c r="P145" i="9"/>
  <c r="BI143" i="9"/>
  <c r="BH143" i="9"/>
  <c r="BG143" i="9"/>
  <c r="BF143" i="9"/>
  <c r="T143" i="9"/>
  <c r="R143" i="9"/>
  <c r="P143" i="9"/>
  <c r="BI141" i="9"/>
  <c r="BH141" i="9"/>
  <c r="BG141" i="9"/>
  <c r="BF141" i="9"/>
  <c r="T141" i="9"/>
  <c r="R141" i="9"/>
  <c r="P141" i="9"/>
  <c r="BI139" i="9"/>
  <c r="BH139" i="9"/>
  <c r="BG139" i="9"/>
  <c r="BF139" i="9"/>
  <c r="T139" i="9"/>
  <c r="R139" i="9"/>
  <c r="P139" i="9"/>
  <c r="BI137" i="9"/>
  <c r="BH137" i="9"/>
  <c r="BG137" i="9"/>
  <c r="BF137" i="9"/>
  <c r="T137" i="9"/>
  <c r="R137" i="9"/>
  <c r="P137" i="9"/>
  <c r="BI135" i="9"/>
  <c r="BH135" i="9"/>
  <c r="BG135" i="9"/>
  <c r="BF135" i="9"/>
  <c r="T135" i="9"/>
  <c r="R135" i="9"/>
  <c r="P135" i="9"/>
  <c r="BI133" i="9"/>
  <c r="BH133" i="9"/>
  <c r="BG133" i="9"/>
  <c r="BF133" i="9"/>
  <c r="T133" i="9"/>
  <c r="R133" i="9"/>
  <c r="P133" i="9"/>
  <c r="BI131" i="9"/>
  <c r="BH131" i="9"/>
  <c r="BG131" i="9"/>
  <c r="BF131" i="9"/>
  <c r="T131" i="9"/>
  <c r="R131" i="9"/>
  <c r="P131" i="9"/>
  <c r="BI129" i="9"/>
  <c r="BH129" i="9"/>
  <c r="BG129" i="9"/>
  <c r="BF129" i="9"/>
  <c r="T129" i="9"/>
  <c r="R129" i="9"/>
  <c r="P129" i="9"/>
  <c r="BI127" i="9"/>
  <c r="BH127" i="9"/>
  <c r="BG127" i="9"/>
  <c r="BF127" i="9"/>
  <c r="T127" i="9"/>
  <c r="R127" i="9"/>
  <c r="P127" i="9"/>
  <c r="BI125" i="9"/>
  <c r="BH125" i="9"/>
  <c r="BG125" i="9"/>
  <c r="BF125" i="9"/>
  <c r="T125" i="9"/>
  <c r="R125" i="9"/>
  <c r="P125" i="9"/>
  <c r="BI123" i="9"/>
  <c r="BH123" i="9"/>
  <c r="BG123" i="9"/>
  <c r="BF123" i="9"/>
  <c r="T123" i="9"/>
  <c r="R123" i="9"/>
  <c r="P123" i="9"/>
  <c r="BI120" i="9"/>
  <c r="BH120" i="9"/>
  <c r="BG120" i="9"/>
  <c r="BF120" i="9"/>
  <c r="T120" i="9"/>
  <c r="R120" i="9"/>
  <c r="P120" i="9"/>
  <c r="BI118" i="9"/>
  <c r="BH118" i="9"/>
  <c r="BG118" i="9"/>
  <c r="BF118" i="9"/>
  <c r="T118" i="9"/>
  <c r="R118" i="9"/>
  <c r="P118" i="9"/>
  <c r="BI116" i="9"/>
  <c r="BH116" i="9"/>
  <c r="BG116" i="9"/>
  <c r="BF116" i="9"/>
  <c r="T116" i="9"/>
  <c r="R116" i="9"/>
  <c r="P116" i="9"/>
  <c r="BI114" i="9"/>
  <c r="BH114" i="9"/>
  <c r="BG114" i="9"/>
  <c r="BF114" i="9"/>
  <c r="T114" i="9"/>
  <c r="R114" i="9"/>
  <c r="P114" i="9"/>
  <c r="BI112" i="9"/>
  <c r="BH112" i="9"/>
  <c r="BG112" i="9"/>
  <c r="BF112" i="9"/>
  <c r="T112" i="9"/>
  <c r="R112" i="9"/>
  <c r="P112" i="9"/>
  <c r="BI110" i="9"/>
  <c r="BH110" i="9"/>
  <c r="BG110" i="9"/>
  <c r="BF110" i="9"/>
  <c r="T110" i="9"/>
  <c r="R110" i="9"/>
  <c r="P110" i="9"/>
  <c r="BI108" i="9"/>
  <c r="BH108" i="9"/>
  <c r="BG108" i="9"/>
  <c r="BF108" i="9"/>
  <c r="T108" i="9"/>
  <c r="R108" i="9"/>
  <c r="P108" i="9"/>
  <c r="BI106" i="9"/>
  <c r="BH106" i="9"/>
  <c r="BG106" i="9"/>
  <c r="BF106" i="9"/>
  <c r="T106" i="9"/>
  <c r="R106" i="9"/>
  <c r="P106" i="9"/>
  <c r="BI104" i="9"/>
  <c r="BH104" i="9"/>
  <c r="BG104" i="9"/>
  <c r="BF104" i="9"/>
  <c r="T104" i="9"/>
  <c r="R104" i="9"/>
  <c r="P104" i="9"/>
  <c r="BI102" i="9"/>
  <c r="BH102" i="9"/>
  <c r="BG102" i="9"/>
  <c r="BF102" i="9"/>
  <c r="T102" i="9"/>
  <c r="R102" i="9"/>
  <c r="P102" i="9"/>
  <c r="BI100" i="9"/>
  <c r="BH100" i="9"/>
  <c r="BG100" i="9"/>
  <c r="BF100" i="9"/>
  <c r="T100" i="9"/>
  <c r="R100" i="9"/>
  <c r="P100" i="9"/>
  <c r="BI98" i="9"/>
  <c r="BH98" i="9"/>
  <c r="BG98" i="9"/>
  <c r="BF98" i="9"/>
  <c r="T98" i="9"/>
  <c r="R98" i="9"/>
  <c r="P98" i="9"/>
  <c r="BI96" i="9"/>
  <c r="BH96" i="9"/>
  <c r="BG96" i="9"/>
  <c r="BF96" i="9"/>
  <c r="T96" i="9"/>
  <c r="R96" i="9"/>
  <c r="P96" i="9"/>
  <c r="BI94" i="9"/>
  <c r="BH94" i="9"/>
  <c r="BG94" i="9"/>
  <c r="BF94" i="9"/>
  <c r="T94" i="9"/>
  <c r="R94" i="9"/>
  <c r="P94" i="9"/>
  <c r="BI92" i="9"/>
  <c r="BH92" i="9"/>
  <c r="BG92" i="9"/>
  <c r="BF92" i="9"/>
  <c r="T92" i="9"/>
  <c r="R92" i="9"/>
  <c r="P92" i="9"/>
  <c r="BI88" i="9"/>
  <c r="BH88" i="9"/>
  <c r="BG88" i="9"/>
  <c r="BF88" i="9"/>
  <c r="T88" i="9"/>
  <c r="T87" i="9" s="1"/>
  <c r="R88" i="9"/>
  <c r="R87" i="9"/>
  <c r="P88" i="9"/>
  <c r="P87" i="9" s="1"/>
  <c r="J82" i="9"/>
  <c r="J81" i="9"/>
  <c r="F81" i="9"/>
  <c r="F79" i="9"/>
  <c r="E77" i="9"/>
  <c r="J55" i="9"/>
  <c r="J54" i="9"/>
  <c r="F54" i="9"/>
  <c r="F52" i="9"/>
  <c r="E50" i="9"/>
  <c r="J18" i="9"/>
  <c r="E18" i="9"/>
  <c r="F82" i="9"/>
  <c r="J17" i="9"/>
  <c r="J12" i="9"/>
  <c r="J79" i="9" s="1"/>
  <c r="E7" i="9"/>
  <c r="E48" i="9"/>
  <c r="J37" i="8"/>
  <c r="J36" i="8"/>
  <c r="AY61" i="1"/>
  <c r="J35" i="8"/>
  <c r="AX61" i="1"/>
  <c r="BI174" i="8"/>
  <c r="BH174" i="8"/>
  <c r="BG174" i="8"/>
  <c r="BF174" i="8"/>
  <c r="T174" i="8"/>
  <c r="R174" i="8"/>
  <c r="P174" i="8"/>
  <c r="BI171" i="8"/>
  <c r="BH171" i="8"/>
  <c r="BG171" i="8"/>
  <c r="BF171" i="8"/>
  <c r="T171" i="8"/>
  <c r="R171" i="8"/>
  <c r="P171" i="8"/>
  <c r="BI168" i="8"/>
  <c r="BH168" i="8"/>
  <c r="BG168" i="8"/>
  <c r="BF168" i="8"/>
  <c r="T168" i="8"/>
  <c r="R168" i="8"/>
  <c r="P168" i="8"/>
  <c r="BI164" i="8"/>
  <c r="BH164" i="8"/>
  <c r="BG164" i="8"/>
  <c r="BF164" i="8"/>
  <c r="T164" i="8"/>
  <c r="R164" i="8"/>
  <c r="P164" i="8"/>
  <c r="BI161" i="8"/>
  <c r="BH161" i="8"/>
  <c r="BG161" i="8"/>
  <c r="BF161" i="8"/>
  <c r="T161" i="8"/>
  <c r="R161" i="8"/>
  <c r="P161" i="8"/>
  <c r="BI158" i="8"/>
  <c r="BH158" i="8"/>
  <c r="BG158" i="8"/>
  <c r="BF158" i="8"/>
  <c r="T158" i="8"/>
  <c r="R158" i="8"/>
  <c r="P158" i="8"/>
  <c r="BI155" i="8"/>
  <c r="BH155" i="8"/>
  <c r="BG155" i="8"/>
  <c r="BF155" i="8"/>
  <c r="T155" i="8"/>
  <c r="R155" i="8"/>
  <c r="P155" i="8"/>
  <c r="BI152" i="8"/>
  <c r="BH152" i="8"/>
  <c r="BG152" i="8"/>
  <c r="BF152" i="8"/>
  <c r="T152" i="8"/>
  <c r="R152" i="8"/>
  <c r="P152" i="8"/>
  <c r="BI149" i="8"/>
  <c r="BH149" i="8"/>
  <c r="BG149" i="8"/>
  <c r="BF149" i="8"/>
  <c r="T149" i="8"/>
  <c r="R149" i="8"/>
  <c r="P149" i="8"/>
  <c r="BI147" i="8"/>
  <c r="BH147" i="8"/>
  <c r="BG147" i="8"/>
  <c r="BF147" i="8"/>
  <c r="T147" i="8"/>
  <c r="R147" i="8"/>
  <c r="P147" i="8"/>
  <c r="BI144" i="8"/>
  <c r="BH144" i="8"/>
  <c r="BG144" i="8"/>
  <c r="BF144" i="8"/>
  <c r="T144" i="8"/>
  <c r="R144" i="8"/>
  <c r="P144" i="8"/>
  <c r="BI142" i="8"/>
  <c r="BH142" i="8"/>
  <c r="BG142" i="8"/>
  <c r="BF142" i="8"/>
  <c r="T142" i="8"/>
  <c r="R142" i="8"/>
  <c r="P142" i="8"/>
  <c r="BI139" i="8"/>
  <c r="BH139" i="8"/>
  <c r="BG139" i="8"/>
  <c r="BF139" i="8"/>
  <c r="T139" i="8"/>
  <c r="R139" i="8"/>
  <c r="P139" i="8"/>
  <c r="BI137" i="8"/>
  <c r="BH137" i="8"/>
  <c r="BG137" i="8"/>
  <c r="BF137" i="8"/>
  <c r="T137" i="8"/>
  <c r="R137" i="8"/>
  <c r="P137" i="8"/>
  <c r="BI134" i="8"/>
  <c r="BH134" i="8"/>
  <c r="BG134" i="8"/>
  <c r="BF134" i="8"/>
  <c r="T134" i="8"/>
  <c r="R134" i="8"/>
  <c r="P134" i="8"/>
  <c r="BI131" i="8"/>
  <c r="BH131" i="8"/>
  <c r="BG131" i="8"/>
  <c r="BF131" i="8"/>
  <c r="T131" i="8"/>
  <c r="R131" i="8"/>
  <c r="P131" i="8"/>
  <c r="BI128" i="8"/>
  <c r="BH128" i="8"/>
  <c r="BG128" i="8"/>
  <c r="BF128" i="8"/>
  <c r="T128" i="8"/>
  <c r="R128" i="8"/>
  <c r="P128" i="8"/>
  <c r="BI124" i="8"/>
  <c r="BH124" i="8"/>
  <c r="BG124" i="8"/>
  <c r="BF124" i="8"/>
  <c r="T124" i="8"/>
  <c r="T123" i="8" s="1"/>
  <c r="R124" i="8"/>
  <c r="R123" i="8"/>
  <c r="P124" i="8"/>
  <c r="P123" i="8" s="1"/>
  <c r="BI120" i="8"/>
  <c r="BH120" i="8"/>
  <c r="BG120" i="8"/>
  <c r="BF120" i="8"/>
  <c r="T120" i="8"/>
  <c r="R120" i="8"/>
  <c r="P120" i="8"/>
  <c r="BI117" i="8"/>
  <c r="BH117" i="8"/>
  <c r="BG117" i="8"/>
  <c r="BF117" i="8"/>
  <c r="T117" i="8"/>
  <c r="R117" i="8"/>
  <c r="P117" i="8"/>
  <c r="BI114" i="8"/>
  <c r="BH114" i="8"/>
  <c r="BG114" i="8"/>
  <c r="BF114" i="8"/>
  <c r="T114" i="8"/>
  <c r="R114" i="8"/>
  <c r="P114" i="8"/>
  <c r="BI111" i="8"/>
  <c r="BH111" i="8"/>
  <c r="BG111" i="8"/>
  <c r="BF111" i="8"/>
  <c r="T111" i="8"/>
  <c r="R111" i="8"/>
  <c r="P111" i="8"/>
  <c r="BI104" i="8"/>
  <c r="BH104" i="8"/>
  <c r="BG104" i="8"/>
  <c r="BF104" i="8"/>
  <c r="T104" i="8"/>
  <c r="R104" i="8"/>
  <c r="P104" i="8"/>
  <c r="BI97" i="8"/>
  <c r="BH97" i="8"/>
  <c r="BG97" i="8"/>
  <c r="BF97" i="8"/>
  <c r="T97" i="8"/>
  <c r="R97" i="8"/>
  <c r="P97" i="8"/>
  <c r="BI90" i="8"/>
  <c r="BH90" i="8"/>
  <c r="BG90" i="8"/>
  <c r="BF90" i="8"/>
  <c r="T90" i="8"/>
  <c r="R90" i="8"/>
  <c r="P90" i="8"/>
  <c r="BI87" i="8"/>
  <c r="BH87" i="8"/>
  <c r="BG87" i="8"/>
  <c r="BF87" i="8"/>
  <c r="T87" i="8"/>
  <c r="R87" i="8"/>
  <c r="P87" i="8"/>
  <c r="J81" i="8"/>
  <c r="J80" i="8"/>
  <c r="F80" i="8"/>
  <c r="F78" i="8"/>
  <c r="E76" i="8"/>
  <c r="J55" i="8"/>
  <c r="J54" i="8"/>
  <c r="F54" i="8"/>
  <c r="F52" i="8"/>
  <c r="E50" i="8"/>
  <c r="J18" i="8"/>
  <c r="E18" i="8"/>
  <c r="F55" i="8"/>
  <c r="J17" i="8"/>
  <c r="J12" i="8"/>
  <c r="J78" i="8" s="1"/>
  <c r="E7" i="8"/>
  <c r="E74" i="8"/>
  <c r="J37" i="7"/>
  <c r="J36" i="7"/>
  <c r="AY60" i="1"/>
  <c r="J35" i="7"/>
  <c r="AX60" i="1"/>
  <c r="BI174" i="7"/>
  <c r="BH174" i="7"/>
  <c r="BG174" i="7"/>
  <c r="BF174" i="7"/>
  <c r="T174" i="7"/>
  <c r="R174" i="7"/>
  <c r="P174" i="7"/>
  <c r="BI171" i="7"/>
  <c r="BH171" i="7"/>
  <c r="BG171" i="7"/>
  <c r="BF171" i="7"/>
  <c r="T171" i="7"/>
  <c r="R171" i="7"/>
  <c r="P171" i="7"/>
  <c r="BI168" i="7"/>
  <c r="BH168" i="7"/>
  <c r="BG168" i="7"/>
  <c r="BF168" i="7"/>
  <c r="T168" i="7"/>
  <c r="R168" i="7"/>
  <c r="P168" i="7"/>
  <c r="BI164" i="7"/>
  <c r="BH164" i="7"/>
  <c r="BG164" i="7"/>
  <c r="BF164" i="7"/>
  <c r="T164" i="7"/>
  <c r="R164" i="7"/>
  <c r="P164" i="7"/>
  <c r="BI161" i="7"/>
  <c r="BH161" i="7"/>
  <c r="BG161" i="7"/>
  <c r="BF161" i="7"/>
  <c r="T161" i="7"/>
  <c r="R161" i="7"/>
  <c r="P161" i="7"/>
  <c r="BI158" i="7"/>
  <c r="BH158" i="7"/>
  <c r="BG158" i="7"/>
  <c r="BF158" i="7"/>
  <c r="T158" i="7"/>
  <c r="R158" i="7"/>
  <c r="P158" i="7"/>
  <c r="BI153" i="7"/>
  <c r="BH153" i="7"/>
  <c r="BG153" i="7"/>
  <c r="BF153" i="7"/>
  <c r="T153" i="7"/>
  <c r="R153" i="7"/>
  <c r="P153" i="7"/>
  <c r="BI148" i="7"/>
  <c r="BH148" i="7"/>
  <c r="BG148" i="7"/>
  <c r="BF148" i="7"/>
  <c r="T148" i="7"/>
  <c r="R148" i="7"/>
  <c r="P148" i="7"/>
  <c r="BI146" i="7"/>
  <c r="BH146" i="7"/>
  <c r="BG146" i="7"/>
  <c r="BF146" i="7"/>
  <c r="T146" i="7"/>
  <c r="R146" i="7"/>
  <c r="P146" i="7"/>
  <c r="BI144" i="7"/>
  <c r="BH144" i="7"/>
  <c r="BG144" i="7"/>
  <c r="BF144" i="7"/>
  <c r="T144" i="7"/>
  <c r="R144" i="7"/>
  <c r="P144" i="7"/>
  <c r="BI141" i="7"/>
  <c r="BH141" i="7"/>
  <c r="BG141" i="7"/>
  <c r="BF141" i="7"/>
  <c r="T141" i="7"/>
  <c r="R141" i="7"/>
  <c r="P141" i="7"/>
  <c r="BI139" i="7"/>
  <c r="BH139" i="7"/>
  <c r="BG139" i="7"/>
  <c r="BF139" i="7"/>
  <c r="T139" i="7"/>
  <c r="R139" i="7"/>
  <c r="P139" i="7"/>
  <c r="BI136" i="7"/>
  <c r="BH136" i="7"/>
  <c r="BG136" i="7"/>
  <c r="BF136" i="7"/>
  <c r="T136" i="7"/>
  <c r="R136" i="7"/>
  <c r="P136" i="7"/>
  <c r="BI133" i="7"/>
  <c r="BH133" i="7"/>
  <c r="BG133" i="7"/>
  <c r="BF133" i="7"/>
  <c r="T133" i="7"/>
  <c r="R133" i="7"/>
  <c r="P133" i="7"/>
  <c r="BI131" i="7"/>
  <c r="BH131" i="7"/>
  <c r="BG131" i="7"/>
  <c r="BF131" i="7"/>
  <c r="T131" i="7"/>
  <c r="R131" i="7"/>
  <c r="P131" i="7"/>
  <c r="BI129" i="7"/>
  <c r="BH129" i="7"/>
  <c r="BG129" i="7"/>
  <c r="BF129" i="7"/>
  <c r="T129" i="7"/>
  <c r="R129" i="7"/>
  <c r="P129" i="7"/>
  <c r="BI126" i="7"/>
  <c r="BH126" i="7"/>
  <c r="BG126" i="7"/>
  <c r="BF126" i="7"/>
  <c r="T126" i="7"/>
  <c r="R126" i="7"/>
  <c r="P126" i="7"/>
  <c r="BI123" i="7"/>
  <c r="BH123" i="7"/>
  <c r="BG123" i="7"/>
  <c r="BF123" i="7"/>
  <c r="T123" i="7"/>
  <c r="R123" i="7"/>
  <c r="P123" i="7"/>
  <c r="BI120" i="7"/>
  <c r="BH120" i="7"/>
  <c r="BG120" i="7"/>
  <c r="BF120" i="7"/>
  <c r="T120" i="7"/>
  <c r="R120" i="7"/>
  <c r="P120" i="7"/>
  <c r="BI114" i="7"/>
  <c r="BH114" i="7"/>
  <c r="BG114" i="7"/>
  <c r="BF114" i="7"/>
  <c r="T114" i="7"/>
  <c r="T113" i="7"/>
  <c r="R114" i="7"/>
  <c r="R113" i="7" s="1"/>
  <c r="P114" i="7"/>
  <c r="P113" i="7"/>
  <c r="BI110" i="7"/>
  <c r="BH110" i="7"/>
  <c r="BG110" i="7"/>
  <c r="BF110" i="7"/>
  <c r="T110" i="7"/>
  <c r="R110" i="7"/>
  <c r="P110" i="7"/>
  <c r="BI105" i="7"/>
  <c r="BH105" i="7"/>
  <c r="BG105" i="7"/>
  <c r="BF105" i="7"/>
  <c r="T105" i="7"/>
  <c r="R105" i="7"/>
  <c r="P105" i="7"/>
  <c r="BI100" i="7"/>
  <c r="BH100" i="7"/>
  <c r="BG100" i="7"/>
  <c r="BF100" i="7"/>
  <c r="T100" i="7"/>
  <c r="R100" i="7"/>
  <c r="P100" i="7"/>
  <c r="BI95" i="7"/>
  <c r="BH95" i="7"/>
  <c r="BG95" i="7"/>
  <c r="BF95" i="7"/>
  <c r="T95" i="7"/>
  <c r="R95" i="7"/>
  <c r="P95" i="7"/>
  <c r="BI90" i="7"/>
  <c r="BH90" i="7"/>
  <c r="BG90" i="7"/>
  <c r="BF90" i="7"/>
  <c r="T90" i="7"/>
  <c r="R90" i="7"/>
  <c r="P90" i="7"/>
  <c r="BI87" i="7"/>
  <c r="BH87" i="7"/>
  <c r="BG87" i="7"/>
  <c r="BF87" i="7"/>
  <c r="T87" i="7"/>
  <c r="R87" i="7"/>
  <c r="P87" i="7"/>
  <c r="J81" i="7"/>
  <c r="J80" i="7"/>
  <c r="F80" i="7"/>
  <c r="F78" i="7"/>
  <c r="E76" i="7"/>
  <c r="J55" i="7"/>
  <c r="J54" i="7"/>
  <c r="F54" i="7"/>
  <c r="F52" i="7"/>
  <c r="E50" i="7"/>
  <c r="J18" i="7"/>
  <c r="E18" i="7"/>
  <c r="F81" i="7"/>
  <c r="J17" i="7"/>
  <c r="J12" i="7"/>
  <c r="J78" i="7" s="1"/>
  <c r="E7" i="7"/>
  <c r="E48" i="7"/>
  <c r="J37" i="6"/>
  <c r="J36" i="6"/>
  <c r="AY59" i="1"/>
  <c r="J35" i="6"/>
  <c r="AX59" i="1"/>
  <c r="BI180" i="6"/>
  <c r="BH180" i="6"/>
  <c r="BG180" i="6"/>
  <c r="BF180" i="6"/>
  <c r="T180" i="6"/>
  <c r="T179" i="6"/>
  <c r="T178" i="6"/>
  <c r="R180" i="6"/>
  <c r="R179" i="6" s="1"/>
  <c r="R178" i="6" s="1"/>
  <c r="P180" i="6"/>
  <c r="P179" i="6"/>
  <c r="P178" i="6" s="1"/>
  <c r="BI175" i="6"/>
  <c r="BH175" i="6"/>
  <c r="BG175" i="6"/>
  <c r="BF175" i="6"/>
  <c r="T175" i="6"/>
  <c r="R175" i="6"/>
  <c r="P175" i="6"/>
  <c r="BI172" i="6"/>
  <c r="BH172" i="6"/>
  <c r="BG172" i="6"/>
  <c r="BF172" i="6"/>
  <c r="T172" i="6"/>
  <c r="R172" i="6"/>
  <c r="P172" i="6"/>
  <c r="BI169" i="6"/>
  <c r="BH169" i="6"/>
  <c r="BG169" i="6"/>
  <c r="BF169" i="6"/>
  <c r="T169" i="6"/>
  <c r="R169" i="6"/>
  <c r="P169" i="6"/>
  <c r="BI165" i="6"/>
  <c r="BH165" i="6"/>
  <c r="BG165" i="6"/>
  <c r="BF165" i="6"/>
  <c r="T165" i="6"/>
  <c r="R165" i="6"/>
  <c r="P165" i="6"/>
  <c r="BI163" i="6"/>
  <c r="BH163" i="6"/>
  <c r="BG163" i="6"/>
  <c r="BF163" i="6"/>
  <c r="T163" i="6"/>
  <c r="R163" i="6"/>
  <c r="P163" i="6"/>
  <c r="BI160" i="6"/>
  <c r="BH160" i="6"/>
  <c r="BG160" i="6"/>
  <c r="BF160" i="6"/>
  <c r="T160" i="6"/>
  <c r="R160" i="6"/>
  <c r="P160" i="6"/>
  <c r="BI158" i="6"/>
  <c r="BH158" i="6"/>
  <c r="BG158" i="6"/>
  <c r="BF158" i="6"/>
  <c r="T158" i="6"/>
  <c r="R158" i="6"/>
  <c r="P158" i="6"/>
  <c r="BI155" i="6"/>
  <c r="BH155" i="6"/>
  <c r="BG155" i="6"/>
  <c r="BF155" i="6"/>
  <c r="T155" i="6"/>
  <c r="R155" i="6"/>
  <c r="P155" i="6"/>
  <c r="BI152" i="6"/>
  <c r="BH152" i="6"/>
  <c r="BG152" i="6"/>
  <c r="BF152" i="6"/>
  <c r="T152" i="6"/>
  <c r="R152" i="6"/>
  <c r="P152" i="6"/>
  <c r="BI149" i="6"/>
  <c r="BH149" i="6"/>
  <c r="BG149" i="6"/>
  <c r="BF149" i="6"/>
  <c r="T149" i="6"/>
  <c r="R149" i="6"/>
  <c r="P149" i="6"/>
  <c r="BI143" i="6"/>
  <c r="BH143" i="6"/>
  <c r="BG143" i="6"/>
  <c r="BF143" i="6"/>
  <c r="T143" i="6"/>
  <c r="T142" i="6" s="1"/>
  <c r="R143" i="6"/>
  <c r="R142" i="6"/>
  <c r="P143" i="6"/>
  <c r="P142" i="6" s="1"/>
  <c r="BI140" i="6"/>
  <c r="BH140" i="6"/>
  <c r="BG140" i="6"/>
  <c r="BF140" i="6"/>
  <c r="T140" i="6"/>
  <c r="R140" i="6"/>
  <c r="P140" i="6"/>
  <c r="BI137" i="6"/>
  <c r="BH137" i="6"/>
  <c r="BG137" i="6"/>
  <c r="BF137" i="6"/>
  <c r="T137" i="6"/>
  <c r="R137" i="6"/>
  <c r="P137" i="6"/>
  <c r="BI133" i="6"/>
  <c r="BH133" i="6"/>
  <c r="BG133" i="6"/>
  <c r="BF133" i="6"/>
  <c r="T133" i="6"/>
  <c r="R133" i="6"/>
  <c r="P133" i="6"/>
  <c r="BI128" i="6"/>
  <c r="BH128" i="6"/>
  <c r="BG128" i="6"/>
  <c r="BF128" i="6"/>
  <c r="T128" i="6"/>
  <c r="R128" i="6"/>
  <c r="P128" i="6"/>
  <c r="BI122" i="6"/>
  <c r="BH122" i="6"/>
  <c r="BG122" i="6"/>
  <c r="BF122" i="6"/>
  <c r="T122" i="6"/>
  <c r="R122" i="6"/>
  <c r="P122" i="6"/>
  <c r="BI116" i="6"/>
  <c r="BH116" i="6"/>
  <c r="BG116" i="6"/>
  <c r="BF116" i="6"/>
  <c r="T116" i="6"/>
  <c r="R116" i="6"/>
  <c r="P116" i="6"/>
  <c r="BI110" i="6"/>
  <c r="BH110" i="6"/>
  <c r="BG110" i="6"/>
  <c r="BF110" i="6"/>
  <c r="T110" i="6"/>
  <c r="R110" i="6"/>
  <c r="P110" i="6"/>
  <c r="BI104" i="6"/>
  <c r="BH104" i="6"/>
  <c r="BG104" i="6"/>
  <c r="BF104" i="6"/>
  <c r="T104" i="6"/>
  <c r="R104" i="6"/>
  <c r="P104" i="6"/>
  <c r="BI99" i="6"/>
  <c r="BH99" i="6"/>
  <c r="BG99" i="6"/>
  <c r="BF99" i="6"/>
  <c r="T99" i="6"/>
  <c r="R99" i="6"/>
  <c r="P99" i="6"/>
  <c r="BI93" i="6"/>
  <c r="BH93" i="6"/>
  <c r="BG93" i="6"/>
  <c r="BF93" i="6"/>
  <c r="T93" i="6"/>
  <c r="R93" i="6"/>
  <c r="P93" i="6"/>
  <c r="BI90" i="6"/>
  <c r="BH90" i="6"/>
  <c r="BG90" i="6"/>
  <c r="BF90" i="6"/>
  <c r="T90" i="6"/>
  <c r="R90" i="6"/>
  <c r="P90" i="6"/>
  <c r="J84" i="6"/>
  <c r="J83" i="6"/>
  <c r="F83" i="6"/>
  <c r="F81" i="6"/>
  <c r="E79" i="6"/>
  <c r="J55" i="6"/>
  <c r="J54" i="6"/>
  <c r="F54" i="6"/>
  <c r="F52" i="6"/>
  <c r="E50" i="6"/>
  <c r="J18" i="6"/>
  <c r="E18" i="6"/>
  <c r="F84" i="6"/>
  <c r="J17" i="6"/>
  <c r="J12" i="6"/>
  <c r="J52" i="6" s="1"/>
  <c r="E7" i="6"/>
  <c r="E77" i="6"/>
  <c r="J37" i="5"/>
  <c r="J36" i="5"/>
  <c r="AY58" i="1"/>
  <c r="J35" i="5"/>
  <c r="AX58" i="1" s="1"/>
  <c r="BI159" i="5"/>
  <c r="BH159" i="5"/>
  <c r="BG159" i="5"/>
  <c r="BF159" i="5"/>
  <c r="T159" i="5"/>
  <c r="R159" i="5"/>
  <c r="P159" i="5"/>
  <c r="BI156" i="5"/>
  <c r="BH156" i="5"/>
  <c r="BG156" i="5"/>
  <c r="BF156" i="5"/>
  <c r="T156" i="5"/>
  <c r="R156" i="5"/>
  <c r="P156" i="5"/>
  <c r="BI153" i="5"/>
  <c r="BH153" i="5"/>
  <c r="BG153" i="5"/>
  <c r="BF153" i="5"/>
  <c r="T153" i="5"/>
  <c r="R153" i="5"/>
  <c r="P153" i="5"/>
  <c r="BI150" i="5"/>
  <c r="BH150" i="5"/>
  <c r="BG150" i="5"/>
  <c r="BF150" i="5"/>
  <c r="T150" i="5"/>
  <c r="R150" i="5"/>
  <c r="P150" i="5"/>
  <c r="BI147" i="5"/>
  <c r="BH147" i="5"/>
  <c r="BG147" i="5"/>
  <c r="BF147" i="5"/>
  <c r="T147" i="5"/>
  <c r="R147" i="5"/>
  <c r="P147" i="5"/>
  <c r="BI144" i="5"/>
  <c r="BH144" i="5"/>
  <c r="BG144" i="5"/>
  <c r="BF144" i="5"/>
  <c r="T144" i="5"/>
  <c r="R144" i="5"/>
  <c r="P144" i="5"/>
  <c r="BI141" i="5"/>
  <c r="BH141" i="5"/>
  <c r="BG141" i="5"/>
  <c r="BF141" i="5"/>
  <c r="T141" i="5"/>
  <c r="R141" i="5"/>
  <c r="P141" i="5"/>
  <c r="BI138" i="5"/>
  <c r="BH138" i="5"/>
  <c r="BG138" i="5"/>
  <c r="BF138" i="5"/>
  <c r="T138" i="5"/>
  <c r="R138" i="5"/>
  <c r="P138" i="5"/>
  <c r="BI135" i="5"/>
  <c r="BH135" i="5"/>
  <c r="BG135" i="5"/>
  <c r="BF135" i="5"/>
  <c r="T135" i="5"/>
  <c r="R135" i="5"/>
  <c r="P135" i="5"/>
  <c r="BI132" i="5"/>
  <c r="BH132" i="5"/>
  <c r="BG132" i="5"/>
  <c r="BF132" i="5"/>
  <c r="T132" i="5"/>
  <c r="R132" i="5"/>
  <c r="P132" i="5"/>
  <c r="BI128" i="5"/>
  <c r="BH128" i="5"/>
  <c r="BG128" i="5"/>
  <c r="BF128" i="5"/>
  <c r="T128" i="5"/>
  <c r="R128" i="5"/>
  <c r="P128" i="5"/>
  <c r="BI121" i="5"/>
  <c r="BH121" i="5"/>
  <c r="BG121" i="5"/>
  <c r="BF121" i="5"/>
  <c r="T121" i="5"/>
  <c r="R121" i="5"/>
  <c r="P121" i="5"/>
  <c r="BI118" i="5"/>
  <c r="BH118" i="5"/>
  <c r="BG118" i="5"/>
  <c r="BF118" i="5"/>
  <c r="T118" i="5"/>
  <c r="R118" i="5"/>
  <c r="P118" i="5"/>
  <c r="BI115" i="5"/>
  <c r="BH115" i="5"/>
  <c r="BG115" i="5"/>
  <c r="BF115" i="5"/>
  <c r="T115" i="5"/>
  <c r="R115" i="5"/>
  <c r="P115" i="5"/>
  <c r="BI112" i="5"/>
  <c r="BH112" i="5"/>
  <c r="BG112" i="5"/>
  <c r="BF112" i="5"/>
  <c r="T112" i="5"/>
  <c r="R112" i="5"/>
  <c r="P112" i="5"/>
  <c r="BI109" i="5"/>
  <c r="BH109" i="5"/>
  <c r="BG109" i="5"/>
  <c r="BF109" i="5"/>
  <c r="T109" i="5"/>
  <c r="R109" i="5"/>
  <c r="P109" i="5"/>
  <c r="BI104" i="5"/>
  <c r="BH104" i="5"/>
  <c r="BG104" i="5"/>
  <c r="BF104" i="5"/>
  <c r="T104" i="5"/>
  <c r="T103" i="5"/>
  <c r="R104" i="5"/>
  <c r="R103" i="5" s="1"/>
  <c r="P104" i="5"/>
  <c r="P103" i="5"/>
  <c r="BI100" i="5"/>
  <c r="BH100" i="5"/>
  <c r="BG100" i="5"/>
  <c r="BF100" i="5"/>
  <c r="T100" i="5"/>
  <c r="T99" i="5" s="1"/>
  <c r="R100" i="5"/>
  <c r="R99" i="5"/>
  <c r="P100" i="5"/>
  <c r="P99" i="5" s="1"/>
  <c r="BI97" i="5"/>
  <c r="BH97" i="5"/>
  <c r="BG97" i="5"/>
  <c r="BF97" i="5"/>
  <c r="T97" i="5"/>
  <c r="R97" i="5"/>
  <c r="P97" i="5"/>
  <c r="BI94" i="5"/>
  <c r="BH94" i="5"/>
  <c r="BG94" i="5"/>
  <c r="BF94" i="5"/>
  <c r="T94" i="5"/>
  <c r="R94" i="5"/>
  <c r="P94" i="5"/>
  <c r="BI92" i="5"/>
  <c r="BH92" i="5"/>
  <c r="BG92" i="5"/>
  <c r="BF92" i="5"/>
  <c r="T92" i="5"/>
  <c r="R92" i="5"/>
  <c r="P92" i="5"/>
  <c r="BI89" i="5"/>
  <c r="BH89" i="5"/>
  <c r="BG89" i="5"/>
  <c r="BF89" i="5"/>
  <c r="T89" i="5"/>
  <c r="R89" i="5"/>
  <c r="P89" i="5"/>
  <c r="J83" i="5"/>
  <c r="J82" i="5"/>
  <c r="F82" i="5"/>
  <c r="F80" i="5"/>
  <c r="E78" i="5"/>
  <c r="J55" i="5"/>
  <c r="J54" i="5"/>
  <c r="F54" i="5"/>
  <c r="F52" i="5"/>
  <c r="E50" i="5"/>
  <c r="J18" i="5"/>
  <c r="E18" i="5"/>
  <c r="F55" i="5"/>
  <c r="J17" i="5"/>
  <c r="J12" i="5"/>
  <c r="J80" i="5" s="1"/>
  <c r="E7" i="5"/>
  <c r="E48" i="5"/>
  <c r="J37" i="4"/>
  <c r="J36" i="4"/>
  <c r="AY57" i="1"/>
  <c r="J35" i="4"/>
  <c r="AX57" i="1"/>
  <c r="BI265" i="4"/>
  <c r="BH265" i="4"/>
  <c r="BG265" i="4"/>
  <c r="BF265" i="4"/>
  <c r="T265" i="4"/>
  <c r="T264" i="4"/>
  <c r="R265" i="4"/>
  <c r="R264" i="4"/>
  <c r="P265" i="4"/>
  <c r="P264" i="4"/>
  <c r="BI260" i="4"/>
  <c r="BH260" i="4"/>
  <c r="BG260" i="4"/>
  <c r="BF260" i="4"/>
  <c r="T260" i="4"/>
  <c r="R260" i="4"/>
  <c r="P260" i="4"/>
  <c r="BI256" i="4"/>
  <c r="BH256" i="4"/>
  <c r="BG256" i="4"/>
  <c r="BF256" i="4"/>
  <c r="T256" i="4"/>
  <c r="R256" i="4"/>
  <c r="P256" i="4"/>
  <c r="BI253" i="4"/>
  <c r="BH253" i="4"/>
  <c r="BG253" i="4"/>
  <c r="BF253" i="4"/>
  <c r="T253" i="4"/>
  <c r="R253" i="4"/>
  <c r="P253" i="4"/>
  <c r="BI250" i="4"/>
  <c r="BH250" i="4"/>
  <c r="BG250" i="4"/>
  <c r="BF250" i="4"/>
  <c r="T250" i="4"/>
  <c r="R250" i="4"/>
  <c r="P250" i="4"/>
  <c r="BI246" i="4"/>
  <c r="BH246" i="4"/>
  <c r="BG246" i="4"/>
  <c r="BF246" i="4"/>
  <c r="T246" i="4"/>
  <c r="R246" i="4"/>
  <c r="P246" i="4"/>
  <c r="BI242" i="4"/>
  <c r="BH242" i="4"/>
  <c r="BG242" i="4"/>
  <c r="BF242" i="4"/>
  <c r="T242" i="4"/>
  <c r="R242" i="4"/>
  <c r="P242" i="4"/>
  <c r="BI238" i="4"/>
  <c r="BH238" i="4"/>
  <c r="BG238" i="4"/>
  <c r="BF238" i="4"/>
  <c r="T238" i="4"/>
  <c r="R238" i="4"/>
  <c r="P238" i="4"/>
  <c r="BI232" i="4"/>
  <c r="BH232" i="4"/>
  <c r="BG232" i="4"/>
  <c r="BF232" i="4"/>
  <c r="T232" i="4"/>
  <c r="R232" i="4"/>
  <c r="P232" i="4"/>
  <c r="BI229" i="4"/>
  <c r="BH229" i="4"/>
  <c r="BG229" i="4"/>
  <c r="BF229" i="4"/>
  <c r="T229" i="4"/>
  <c r="R229" i="4"/>
  <c r="P229" i="4"/>
  <c r="BI226" i="4"/>
  <c r="BH226" i="4"/>
  <c r="BG226" i="4"/>
  <c r="BF226" i="4"/>
  <c r="T226" i="4"/>
  <c r="R226" i="4"/>
  <c r="P226" i="4"/>
  <c r="BI223" i="4"/>
  <c r="BH223" i="4"/>
  <c r="BG223" i="4"/>
  <c r="BF223" i="4"/>
  <c r="T223" i="4"/>
  <c r="R223" i="4"/>
  <c r="P223" i="4"/>
  <c r="BI220" i="4"/>
  <c r="BH220" i="4"/>
  <c r="BG220" i="4"/>
  <c r="BF220" i="4"/>
  <c r="T220" i="4"/>
  <c r="R220" i="4"/>
  <c r="P220" i="4"/>
  <c r="BI215" i="4"/>
  <c r="BH215" i="4"/>
  <c r="BG215" i="4"/>
  <c r="BF215" i="4"/>
  <c r="T215" i="4"/>
  <c r="R215" i="4"/>
  <c r="P215" i="4"/>
  <c r="BI212" i="4"/>
  <c r="BH212" i="4"/>
  <c r="BG212" i="4"/>
  <c r="BF212" i="4"/>
  <c r="T212" i="4"/>
  <c r="R212" i="4"/>
  <c r="P212" i="4"/>
  <c r="BI209" i="4"/>
  <c r="BH209" i="4"/>
  <c r="BG209" i="4"/>
  <c r="BF209" i="4"/>
  <c r="T209" i="4"/>
  <c r="R209" i="4"/>
  <c r="P209" i="4"/>
  <c r="BI206" i="4"/>
  <c r="BH206" i="4"/>
  <c r="BG206" i="4"/>
  <c r="BF206" i="4"/>
  <c r="T206" i="4"/>
  <c r="R206" i="4"/>
  <c r="P206" i="4"/>
  <c r="BI203" i="4"/>
  <c r="BH203" i="4"/>
  <c r="BG203" i="4"/>
  <c r="BF203" i="4"/>
  <c r="T203" i="4"/>
  <c r="R203" i="4"/>
  <c r="P203" i="4"/>
  <c r="BI200" i="4"/>
  <c r="BH200" i="4"/>
  <c r="BG200" i="4"/>
  <c r="BF200" i="4"/>
  <c r="T200" i="4"/>
  <c r="R200" i="4"/>
  <c r="P200" i="4"/>
  <c r="BI198" i="4"/>
  <c r="BH198" i="4"/>
  <c r="BG198" i="4"/>
  <c r="BF198" i="4"/>
  <c r="T198" i="4"/>
  <c r="R198" i="4"/>
  <c r="P198" i="4"/>
  <c r="BI193" i="4"/>
  <c r="BH193" i="4"/>
  <c r="BG193" i="4"/>
  <c r="BF193" i="4"/>
  <c r="T193" i="4"/>
  <c r="R193" i="4"/>
  <c r="P193" i="4"/>
  <c r="BI188" i="4"/>
  <c r="BH188" i="4"/>
  <c r="BG188" i="4"/>
  <c r="BF188" i="4"/>
  <c r="T188" i="4"/>
  <c r="R188" i="4"/>
  <c r="P188" i="4"/>
  <c r="BI183" i="4"/>
  <c r="BH183" i="4"/>
  <c r="BG183" i="4"/>
  <c r="BF183" i="4"/>
  <c r="T183" i="4"/>
  <c r="R183" i="4"/>
  <c r="P183" i="4"/>
  <c r="BI178" i="4"/>
  <c r="BH178" i="4"/>
  <c r="BG178" i="4"/>
  <c r="BF178" i="4"/>
  <c r="T178" i="4"/>
  <c r="R178" i="4"/>
  <c r="P178" i="4"/>
  <c r="BI174" i="4"/>
  <c r="BH174" i="4"/>
  <c r="BG174" i="4"/>
  <c r="BF174" i="4"/>
  <c r="T174" i="4"/>
  <c r="R174" i="4"/>
  <c r="P174" i="4"/>
  <c r="BI168" i="4"/>
  <c r="BH168" i="4"/>
  <c r="BG168" i="4"/>
  <c r="BF168" i="4"/>
  <c r="T168" i="4"/>
  <c r="R168" i="4"/>
  <c r="P168" i="4"/>
  <c r="BI165" i="4"/>
  <c r="BH165" i="4"/>
  <c r="BG165" i="4"/>
  <c r="BF165" i="4"/>
  <c r="T165" i="4"/>
  <c r="R165" i="4"/>
  <c r="P165" i="4"/>
  <c r="BI162" i="4"/>
  <c r="BH162" i="4"/>
  <c r="BG162" i="4"/>
  <c r="BF162" i="4"/>
  <c r="T162" i="4"/>
  <c r="R162" i="4"/>
  <c r="P162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R156" i="4"/>
  <c r="P156" i="4"/>
  <c r="BI151" i="4"/>
  <c r="BH151" i="4"/>
  <c r="BG151" i="4"/>
  <c r="BF151" i="4"/>
  <c r="T151" i="4"/>
  <c r="R151" i="4"/>
  <c r="P151" i="4"/>
  <c r="BI148" i="4"/>
  <c r="BH148" i="4"/>
  <c r="BG148" i="4"/>
  <c r="BF148" i="4"/>
  <c r="T148" i="4"/>
  <c r="R148" i="4"/>
  <c r="P148" i="4"/>
  <c r="BI145" i="4"/>
  <c r="BH145" i="4"/>
  <c r="BG145" i="4"/>
  <c r="BF145" i="4"/>
  <c r="T145" i="4"/>
  <c r="R145" i="4"/>
  <c r="P145" i="4"/>
  <c r="BI140" i="4"/>
  <c r="BH140" i="4"/>
  <c r="BG140" i="4"/>
  <c r="BF140" i="4"/>
  <c r="T140" i="4"/>
  <c r="R140" i="4"/>
  <c r="P140" i="4"/>
  <c r="BI137" i="4"/>
  <c r="BH137" i="4"/>
  <c r="BG137" i="4"/>
  <c r="BF137" i="4"/>
  <c r="T137" i="4"/>
  <c r="R137" i="4"/>
  <c r="P137" i="4"/>
  <c r="BI133" i="4"/>
  <c r="BH133" i="4"/>
  <c r="BG133" i="4"/>
  <c r="BF133" i="4"/>
  <c r="T133" i="4"/>
  <c r="R133" i="4"/>
  <c r="P133" i="4"/>
  <c r="BI128" i="4"/>
  <c r="BH128" i="4"/>
  <c r="BG128" i="4"/>
  <c r="BF128" i="4"/>
  <c r="T128" i="4"/>
  <c r="R128" i="4"/>
  <c r="P128" i="4"/>
  <c r="BI123" i="4"/>
  <c r="BH123" i="4"/>
  <c r="BG123" i="4"/>
  <c r="BF123" i="4"/>
  <c r="T123" i="4"/>
  <c r="R123" i="4"/>
  <c r="P123" i="4"/>
  <c r="BI119" i="4"/>
  <c r="BH119" i="4"/>
  <c r="BG119" i="4"/>
  <c r="BF119" i="4"/>
  <c r="T119" i="4"/>
  <c r="R119" i="4"/>
  <c r="P119" i="4"/>
  <c r="BI113" i="4"/>
  <c r="BH113" i="4"/>
  <c r="BG113" i="4"/>
  <c r="BF113" i="4"/>
  <c r="T113" i="4"/>
  <c r="R113" i="4"/>
  <c r="P113" i="4"/>
  <c r="BI105" i="4"/>
  <c r="BH105" i="4"/>
  <c r="BG105" i="4"/>
  <c r="BF105" i="4"/>
  <c r="T105" i="4"/>
  <c r="R105" i="4"/>
  <c r="P105" i="4"/>
  <c r="BI98" i="4"/>
  <c r="BH98" i="4"/>
  <c r="BG98" i="4"/>
  <c r="BF98" i="4"/>
  <c r="T98" i="4"/>
  <c r="R98" i="4"/>
  <c r="P98" i="4"/>
  <c r="BI95" i="4"/>
  <c r="BH95" i="4"/>
  <c r="BG95" i="4"/>
  <c r="BF95" i="4"/>
  <c r="T95" i="4"/>
  <c r="R95" i="4"/>
  <c r="P95" i="4"/>
  <c r="BI88" i="4"/>
  <c r="BH88" i="4"/>
  <c r="BG88" i="4"/>
  <c r="BF88" i="4"/>
  <c r="T88" i="4"/>
  <c r="R88" i="4"/>
  <c r="P88" i="4"/>
  <c r="J82" i="4"/>
  <c r="J81" i="4"/>
  <c r="F81" i="4"/>
  <c r="F79" i="4"/>
  <c r="E77" i="4"/>
  <c r="J55" i="4"/>
  <c r="J54" i="4"/>
  <c r="F54" i="4"/>
  <c r="F52" i="4"/>
  <c r="E50" i="4"/>
  <c r="J18" i="4"/>
  <c r="E18" i="4"/>
  <c r="F82" i="4"/>
  <c r="J17" i="4"/>
  <c r="J12" i="4"/>
  <c r="J79" i="4" s="1"/>
  <c r="E7" i="4"/>
  <c r="E48" i="4" s="1"/>
  <c r="J37" i="3"/>
  <c r="J36" i="3"/>
  <c r="AY56" i="1"/>
  <c r="J35" i="3"/>
  <c r="AX56" i="1"/>
  <c r="BI750" i="3"/>
  <c r="BH750" i="3"/>
  <c r="BG750" i="3"/>
  <c r="BF750" i="3"/>
  <c r="T750" i="3"/>
  <c r="R750" i="3"/>
  <c r="P750" i="3"/>
  <c r="BI729" i="3"/>
  <c r="BH729" i="3"/>
  <c r="BG729" i="3"/>
  <c r="BF729" i="3"/>
  <c r="T729" i="3"/>
  <c r="R729" i="3"/>
  <c r="P729" i="3"/>
  <c r="BI725" i="3"/>
  <c r="BH725" i="3"/>
  <c r="BG725" i="3"/>
  <c r="BF725" i="3"/>
  <c r="T725" i="3"/>
  <c r="R725" i="3"/>
  <c r="P725" i="3"/>
  <c r="BI721" i="3"/>
  <c r="BH721" i="3"/>
  <c r="BG721" i="3"/>
  <c r="BF721" i="3"/>
  <c r="T721" i="3"/>
  <c r="R721" i="3"/>
  <c r="P721" i="3"/>
  <c r="BI717" i="3"/>
  <c r="BH717" i="3"/>
  <c r="BG717" i="3"/>
  <c r="BF717" i="3"/>
  <c r="T717" i="3"/>
  <c r="R717" i="3"/>
  <c r="P717" i="3"/>
  <c r="BI713" i="3"/>
  <c r="BH713" i="3"/>
  <c r="BG713" i="3"/>
  <c r="BF713" i="3"/>
  <c r="T713" i="3"/>
  <c r="R713" i="3"/>
  <c r="P713" i="3"/>
  <c r="BI709" i="3"/>
  <c r="BH709" i="3"/>
  <c r="BG709" i="3"/>
  <c r="BF709" i="3"/>
  <c r="T709" i="3"/>
  <c r="R709" i="3"/>
  <c r="P709" i="3"/>
  <c r="BI705" i="3"/>
  <c r="BH705" i="3"/>
  <c r="BG705" i="3"/>
  <c r="BF705" i="3"/>
  <c r="T705" i="3"/>
  <c r="R705" i="3"/>
  <c r="P705" i="3"/>
  <c r="BI701" i="3"/>
  <c r="BH701" i="3"/>
  <c r="BG701" i="3"/>
  <c r="BF701" i="3"/>
  <c r="T701" i="3"/>
  <c r="R701" i="3"/>
  <c r="P701" i="3"/>
  <c r="BI697" i="3"/>
  <c r="BH697" i="3"/>
  <c r="BG697" i="3"/>
  <c r="BF697" i="3"/>
  <c r="T697" i="3"/>
  <c r="R697" i="3"/>
  <c r="P697" i="3"/>
  <c r="BI693" i="3"/>
  <c r="BH693" i="3"/>
  <c r="BG693" i="3"/>
  <c r="BF693" i="3"/>
  <c r="T693" i="3"/>
  <c r="R693" i="3"/>
  <c r="P693" i="3"/>
  <c r="BI689" i="3"/>
  <c r="BH689" i="3"/>
  <c r="BG689" i="3"/>
  <c r="BF689" i="3"/>
  <c r="T689" i="3"/>
  <c r="R689" i="3"/>
  <c r="P689" i="3"/>
  <c r="BI685" i="3"/>
  <c r="BH685" i="3"/>
  <c r="BG685" i="3"/>
  <c r="BF685" i="3"/>
  <c r="T685" i="3"/>
  <c r="R685" i="3"/>
  <c r="P685" i="3"/>
  <c r="BI681" i="3"/>
  <c r="BH681" i="3"/>
  <c r="BG681" i="3"/>
  <c r="BF681" i="3"/>
  <c r="T681" i="3"/>
  <c r="R681" i="3"/>
  <c r="P681" i="3"/>
  <c r="BI677" i="3"/>
  <c r="BH677" i="3"/>
  <c r="BG677" i="3"/>
  <c r="BF677" i="3"/>
  <c r="T677" i="3"/>
  <c r="R677" i="3"/>
  <c r="P677" i="3"/>
  <c r="BI673" i="3"/>
  <c r="BH673" i="3"/>
  <c r="BG673" i="3"/>
  <c r="BF673" i="3"/>
  <c r="T673" i="3"/>
  <c r="R673" i="3"/>
  <c r="P673" i="3"/>
  <c r="BI668" i="3"/>
  <c r="BH668" i="3"/>
  <c r="BG668" i="3"/>
  <c r="BF668" i="3"/>
  <c r="T668" i="3"/>
  <c r="R668" i="3"/>
  <c r="P668" i="3"/>
  <c r="BI663" i="3"/>
  <c r="BH663" i="3"/>
  <c r="BG663" i="3"/>
  <c r="BF663" i="3"/>
  <c r="T663" i="3"/>
  <c r="R663" i="3"/>
  <c r="P663" i="3"/>
  <c r="BI659" i="3"/>
  <c r="BH659" i="3"/>
  <c r="BG659" i="3"/>
  <c r="BF659" i="3"/>
  <c r="T659" i="3"/>
  <c r="R659" i="3"/>
  <c r="P659" i="3"/>
  <c r="BI655" i="3"/>
  <c r="BH655" i="3"/>
  <c r="BG655" i="3"/>
  <c r="BF655" i="3"/>
  <c r="T655" i="3"/>
  <c r="R655" i="3"/>
  <c r="P655" i="3"/>
  <c r="BI649" i="3"/>
  <c r="BH649" i="3"/>
  <c r="BG649" i="3"/>
  <c r="BF649" i="3"/>
  <c r="T649" i="3"/>
  <c r="R649" i="3"/>
  <c r="P649" i="3"/>
  <c r="BI645" i="3"/>
  <c r="BH645" i="3"/>
  <c r="BG645" i="3"/>
  <c r="BF645" i="3"/>
  <c r="T645" i="3"/>
  <c r="R645" i="3"/>
  <c r="P645" i="3"/>
  <c r="BI632" i="3"/>
  <c r="BH632" i="3"/>
  <c r="BG632" i="3"/>
  <c r="BF632" i="3"/>
  <c r="T632" i="3"/>
  <c r="R632" i="3"/>
  <c r="P632" i="3"/>
  <c r="BI619" i="3"/>
  <c r="BH619" i="3"/>
  <c r="BG619" i="3"/>
  <c r="BF619" i="3"/>
  <c r="T619" i="3"/>
  <c r="R619" i="3"/>
  <c r="P619" i="3"/>
  <c r="BI611" i="3"/>
  <c r="BH611" i="3"/>
  <c r="BG611" i="3"/>
  <c r="BF611" i="3"/>
  <c r="T611" i="3"/>
  <c r="R611" i="3"/>
  <c r="P611" i="3"/>
  <c r="BI602" i="3"/>
  <c r="BH602" i="3"/>
  <c r="BG602" i="3"/>
  <c r="BF602" i="3"/>
  <c r="T602" i="3"/>
  <c r="R602" i="3"/>
  <c r="P602" i="3"/>
  <c r="BI591" i="3"/>
  <c r="BH591" i="3"/>
  <c r="BG591" i="3"/>
  <c r="BF591" i="3"/>
  <c r="T591" i="3"/>
  <c r="R591" i="3"/>
  <c r="P591" i="3"/>
  <c r="BI579" i="3"/>
  <c r="BH579" i="3"/>
  <c r="BG579" i="3"/>
  <c r="BF579" i="3"/>
  <c r="T579" i="3"/>
  <c r="R579" i="3"/>
  <c r="P579" i="3"/>
  <c r="BI572" i="3"/>
  <c r="BH572" i="3"/>
  <c r="BG572" i="3"/>
  <c r="BF572" i="3"/>
  <c r="T572" i="3"/>
  <c r="R572" i="3"/>
  <c r="P572" i="3"/>
  <c r="BI564" i="3"/>
  <c r="BH564" i="3"/>
  <c r="BG564" i="3"/>
  <c r="BF564" i="3"/>
  <c r="T564" i="3"/>
  <c r="R564" i="3"/>
  <c r="P564" i="3"/>
  <c r="BI561" i="3"/>
  <c r="BH561" i="3"/>
  <c r="BG561" i="3"/>
  <c r="BF561" i="3"/>
  <c r="T561" i="3"/>
  <c r="R561" i="3"/>
  <c r="P561" i="3"/>
  <c r="BI558" i="3"/>
  <c r="BH558" i="3"/>
  <c r="BG558" i="3"/>
  <c r="BF558" i="3"/>
  <c r="T558" i="3"/>
  <c r="R558" i="3"/>
  <c r="P558" i="3"/>
  <c r="BI554" i="3"/>
  <c r="BH554" i="3"/>
  <c r="BG554" i="3"/>
  <c r="BF554" i="3"/>
  <c r="T554" i="3"/>
  <c r="R554" i="3"/>
  <c r="P554" i="3"/>
  <c r="BI551" i="3"/>
  <c r="BH551" i="3"/>
  <c r="BG551" i="3"/>
  <c r="BF551" i="3"/>
  <c r="T551" i="3"/>
  <c r="R551" i="3"/>
  <c r="P551" i="3"/>
  <c r="BI548" i="3"/>
  <c r="BH548" i="3"/>
  <c r="BG548" i="3"/>
  <c r="BF548" i="3"/>
  <c r="T548" i="3"/>
  <c r="R548" i="3"/>
  <c r="P548" i="3"/>
  <c r="BI541" i="3"/>
  <c r="BH541" i="3"/>
  <c r="BG541" i="3"/>
  <c r="BF541" i="3"/>
  <c r="T541" i="3"/>
  <c r="R541" i="3"/>
  <c r="P541" i="3"/>
  <c r="BI538" i="3"/>
  <c r="BH538" i="3"/>
  <c r="BG538" i="3"/>
  <c r="BF538" i="3"/>
  <c r="T538" i="3"/>
  <c r="R538" i="3"/>
  <c r="P538" i="3"/>
  <c r="BI533" i="3"/>
  <c r="BH533" i="3"/>
  <c r="BG533" i="3"/>
  <c r="BF533" i="3"/>
  <c r="T533" i="3"/>
  <c r="R533" i="3"/>
  <c r="P533" i="3"/>
  <c r="BI530" i="3"/>
  <c r="BH530" i="3"/>
  <c r="BG530" i="3"/>
  <c r="BF530" i="3"/>
  <c r="T530" i="3"/>
  <c r="R530" i="3"/>
  <c r="P530" i="3"/>
  <c r="BI525" i="3"/>
  <c r="BH525" i="3"/>
  <c r="BG525" i="3"/>
  <c r="BF525" i="3"/>
  <c r="T525" i="3"/>
  <c r="R525" i="3"/>
  <c r="P525" i="3"/>
  <c r="BI522" i="3"/>
  <c r="BH522" i="3"/>
  <c r="BG522" i="3"/>
  <c r="BF522" i="3"/>
  <c r="T522" i="3"/>
  <c r="R522" i="3"/>
  <c r="P522" i="3"/>
  <c r="BI519" i="3"/>
  <c r="BH519" i="3"/>
  <c r="BG519" i="3"/>
  <c r="BF519" i="3"/>
  <c r="T519" i="3"/>
  <c r="R519" i="3"/>
  <c r="P519" i="3"/>
  <c r="BI516" i="3"/>
  <c r="BH516" i="3"/>
  <c r="BG516" i="3"/>
  <c r="BF516" i="3"/>
  <c r="T516" i="3"/>
  <c r="R516" i="3"/>
  <c r="P516" i="3"/>
  <c r="BI511" i="3"/>
  <c r="BH511" i="3"/>
  <c r="BG511" i="3"/>
  <c r="BF511" i="3"/>
  <c r="T511" i="3"/>
  <c r="R511" i="3"/>
  <c r="P511" i="3"/>
  <c r="BI508" i="3"/>
  <c r="BH508" i="3"/>
  <c r="BG508" i="3"/>
  <c r="BF508" i="3"/>
  <c r="T508" i="3"/>
  <c r="R508" i="3"/>
  <c r="P508" i="3"/>
  <c r="BI503" i="3"/>
  <c r="BH503" i="3"/>
  <c r="BG503" i="3"/>
  <c r="BF503" i="3"/>
  <c r="T503" i="3"/>
  <c r="R503" i="3"/>
  <c r="P503" i="3"/>
  <c r="BI499" i="3"/>
  <c r="BH499" i="3"/>
  <c r="BG499" i="3"/>
  <c r="BF499" i="3"/>
  <c r="T499" i="3"/>
  <c r="R499" i="3"/>
  <c r="P499" i="3"/>
  <c r="BI494" i="3"/>
  <c r="BH494" i="3"/>
  <c r="BG494" i="3"/>
  <c r="BF494" i="3"/>
  <c r="T494" i="3"/>
  <c r="R494" i="3"/>
  <c r="P494" i="3"/>
  <c r="BI490" i="3"/>
  <c r="BH490" i="3"/>
  <c r="BG490" i="3"/>
  <c r="BF490" i="3"/>
  <c r="T490" i="3"/>
  <c r="R490" i="3"/>
  <c r="P490" i="3"/>
  <c r="BI487" i="3"/>
  <c r="BH487" i="3"/>
  <c r="BG487" i="3"/>
  <c r="BF487" i="3"/>
  <c r="T487" i="3"/>
  <c r="R487" i="3"/>
  <c r="P487" i="3"/>
  <c r="BI483" i="3"/>
  <c r="BH483" i="3"/>
  <c r="BG483" i="3"/>
  <c r="BF483" i="3"/>
  <c r="T483" i="3"/>
  <c r="R483" i="3"/>
  <c r="P483" i="3"/>
  <c r="BI477" i="3"/>
  <c r="BH477" i="3"/>
  <c r="BG477" i="3"/>
  <c r="BF477" i="3"/>
  <c r="T477" i="3"/>
  <c r="R477" i="3"/>
  <c r="P477" i="3"/>
  <c r="BI473" i="3"/>
  <c r="BH473" i="3"/>
  <c r="BG473" i="3"/>
  <c r="BF473" i="3"/>
  <c r="T473" i="3"/>
  <c r="R473" i="3"/>
  <c r="P473" i="3"/>
  <c r="BI470" i="3"/>
  <c r="BH470" i="3"/>
  <c r="BG470" i="3"/>
  <c r="BF470" i="3"/>
  <c r="T470" i="3"/>
  <c r="R470" i="3"/>
  <c r="P470" i="3"/>
  <c r="BI465" i="3"/>
  <c r="BH465" i="3"/>
  <c r="BG465" i="3"/>
  <c r="BF465" i="3"/>
  <c r="T465" i="3"/>
  <c r="R465" i="3"/>
  <c r="P465" i="3"/>
  <c r="BI462" i="3"/>
  <c r="BH462" i="3"/>
  <c r="BG462" i="3"/>
  <c r="BF462" i="3"/>
  <c r="T462" i="3"/>
  <c r="R462" i="3"/>
  <c r="P462" i="3"/>
  <c r="BI459" i="3"/>
  <c r="BH459" i="3"/>
  <c r="BG459" i="3"/>
  <c r="BF459" i="3"/>
  <c r="T459" i="3"/>
  <c r="R459" i="3"/>
  <c r="P459" i="3"/>
  <c r="BI456" i="3"/>
  <c r="BH456" i="3"/>
  <c r="BG456" i="3"/>
  <c r="BF456" i="3"/>
  <c r="T456" i="3"/>
  <c r="R456" i="3"/>
  <c r="P456" i="3"/>
  <c r="BI453" i="3"/>
  <c r="BH453" i="3"/>
  <c r="BG453" i="3"/>
  <c r="BF453" i="3"/>
  <c r="T453" i="3"/>
  <c r="R453" i="3"/>
  <c r="P453" i="3"/>
  <c r="BI450" i="3"/>
  <c r="BH450" i="3"/>
  <c r="BG450" i="3"/>
  <c r="BF450" i="3"/>
  <c r="T450" i="3"/>
  <c r="R450" i="3"/>
  <c r="P450" i="3"/>
  <c r="BI445" i="3"/>
  <c r="BH445" i="3"/>
  <c r="BG445" i="3"/>
  <c r="BF445" i="3"/>
  <c r="T445" i="3"/>
  <c r="R445" i="3"/>
  <c r="P445" i="3"/>
  <c r="BI442" i="3"/>
  <c r="BH442" i="3"/>
  <c r="BG442" i="3"/>
  <c r="BF442" i="3"/>
  <c r="T442" i="3"/>
  <c r="R442" i="3"/>
  <c r="P442" i="3"/>
  <c r="BI439" i="3"/>
  <c r="BH439" i="3"/>
  <c r="BG439" i="3"/>
  <c r="BF439" i="3"/>
  <c r="T439" i="3"/>
  <c r="R439" i="3"/>
  <c r="P439" i="3"/>
  <c r="BI434" i="3"/>
  <c r="BH434" i="3"/>
  <c r="BG434" i="3"/>
  <c r="BF434" i="3"/>
  <c r="T434" i="3"/>
  <c r="R434" i="3"/>
  <c r="P434" i="3"/>
  <c r="BI431" i="3"/>
  <c r="BH431" i="3"/>
  <c r="BG431" i="3"/>
  <c r="BF431" i="3"/>
  <c r="T431" i="3"/>
  <c r="R431" i="3"/>
  <c r="P431" i="3"/>
  <c r="BI428" i="3"/>
  <c r="BH428" i="3"/>
  <c r="BG428" i="3"/>
  <c r="BF428" i="3"/>
  <c r="T428" i="3"/>
  <c r="R428" i="3"/>
  <c r="P428" i="3"/>
  <c r="BI425" i="3"/>
  <c r="BH425" i="3"/>
  <c r="BG425" i="3"/>
  <c r="BF425" i="3"/>
  <c r="T425" i="3"/>
  <c r="R425" i="3"/>
  <c r="P425" i="3"/>
  <c r="BI417" i="3"/>
  <c r="BH417" i="3"/>
  <c r="BG417" i="3"/>
  <c r="BF417" i="3"/>
  <c r="T417" i="3"/>
  <c r="R417" i="3"/>
  <c r="P417" i="3"/>
  <c r="BI413" i="3"/>
  <c r="BH413" i="3"/>
  <c r="BG413" i="3"/>
  <c r="BF413" i="3"/>
  <c r="T413" i="3"/>
  <c r="R413" i="3"/>
  <c r="P413" i="3"/>
  <c r="BI410" i="3"/>
  <c r="BH410" i="3"/>
  <c r="BG410" i="3"/>
  <c r="BF410" i="3"/>
  <c r="T410" i="3"/>
  <c r="R410" i="3"/>
  <c r="P410" i="3"/>
  <c r="BI407" i="3"/>
  <c r="BH407" i="3"/>
  <c r="BG407" i="3"/>
  <c r="BF407" i="3"/>
  <c r="T407" i="3"/>
  <c r="R407" i="3"/>
  <c r="P407" i="3"/>
  <c r="BI405" i="3"/>
  <c r="BH405" i="3"/>
  <c r="BG405" i="3"/>
  <c r="BF405" i="3"/>
  <c r="T405" i="3"/>
  <c r="R405" i="3"/>
  <c r="P405" i="3"/>
  <c r="BI402" i="3"/>
  <c r="BH402" i="3"/>
  <c r="BG402" i="3"/>
  <c r="BF402" i="3"/>
  <c r="T402" i="3"/>
  <c r="R402" i="3"/>
  <c r="P402" i="3"/>
  <c r="BI399" i="3"/>
  <c r="BH399" i="3"/>
  <c r="BG399" i="3"/>
  <c r="BF399" i="3"/>
  <c r="T399" i="3"/>
  <c r="R399" i="3"/>
  <c r="P399" i="3"/>
  <c r="BI389" i="3"/>
  <c r="BH389" i="3"/>
  <c r="BG389" i="3"/>
  <c r="BF389" i="3"/>
  <c r="T389" i="3"/>
  <c r="R389" i="3"/>
  <c r="P389" i="3"/>
  <c r="BI386" i="3"/>
  <c r="BH386" i="3"/>
  <c r="BG386" i="3"/>
  <c r="BF386" i="3"/>
  <c r="T386" i="3"/>
  <c r="R386" i="3"/>
  <c r="P386" i="3"/>
  <c r="BI383" i="3"/>
  <c r="BH383" i="3"/>
  <c r="BG383" i="3"/>
  <c r="BF383" i="3"/>
  <c r="T383" i="3"/>
  <c r="R383" i="3"/>
  <c r="P383" i="3"/>
  <c r="BI380" i="3"/>
  <c r="BH380" i="3"/>
  <c r="BG380" i="3"/>
  <c r="BF380" i="3"/>
  <c r="T380" i="3"/>
  <c r="R380" i="3"/>
  <c r="P380" i="3"/>
  <c r="BI370" i="3"/>
  <c r="BH370" i="3"/>
  <c r="BG370" i="3"/>
  <c r="BF370" i="3"/>
  <c r="T370" i="3"/>
  <c r="R370" i="3"/>
  <c r="P370" i="3"/>
  <c r="BI367" i="3"/>
  <c r="BH367" i="3"/>
  <c r="BG367" i="3"/>
  <c r="BF367" i="3"/>
  <c r="T367" i="3"/>
  <c r="R367" i="3"/>
  <c r="P367" i="3"/>
  <c r="BI360" i="3"/>
  <c r="BH360" i="3"/>
  <c r="BG360" i="3"/>
  <c r="BF360" i="3"/>
  <c r="T360" i="3"/>
  <c r="R360" i="3"/>
  <c r="P360" i="3"/>
  <c r="BI355" i="3"/>
  <c r="BH355" i="3"/>
  <c r="BG355" i="3"/>
  <c r="BF355" i="3"/>
  <c r="T355" i="3"/>
  <c r="R355" i="3"/>
  <c r="P355" i="3"/>
  <c r="BI352" i="3"/>
  <c r="BH352" i="3"/>
  <c r="BG352" i="3"/>
  <c r="BF352" i="3"/>
  <c r="T352" i="3"/>
  <c r="R352" i="3"/>
  <c r="P352" i="3"/>
  <c r="BI349" i="3"/>
  <c r="BH349" i="3"/>
  <c r="BG349" i="3"/>
  <c r="BF349" i="3"/>
  <c r="T349" i="3"/>
  <c r="R349" i="3"/>
  <c r="P349" i="3"/>
  <c r="BI344" i="3"/>
  <c r="BH344" i="3"/>
  <c r="BG344" i="3"/>
  <c r="BF344" i="3"/>
  <c r="T344" i="3"/>
  <c r="R344" i="3"/>
  <c r="P344" i="3"/>
  <c r="BI341" i="3"/>
  <c r="BH341" i="3"/>
  <c r="BG341" i="3"/>
  <c r="BF341" i="3"/>
  <c r="T341" i="3"/>
  <c r="R341" i="3"/>
  <c r="P341" i="3"/>
  <c r="BI338" i="3"/>
  <c r="BH338" i="3"/>
  <c r="BG338" i="3"/>
  <c r="BF338" i="3"/>
  <c r="T338" i="3"/>
  <c r="R338" i="3"/>
  <c r="P338" i="3"/>
  <c r="BI332" i="3"/>
  <c r="BH332" i="3"/>
  <c r="BG332" i="3"/>
  <c r="BF332" i="3"/>
  <c r="T332" i="3"/>
  <c r="R332" i="3"/>
  <c r="P332" i="3"/>
  <c r="BI329" i="3"/>
  <c r="BH329" i="3"/>
  <c r="BG329" i="3"/>
  <c r="BF329" i="3"/>
  <c r="T329" i="3"/>
  <c r="R329" i="3"/>
  <c r="P329" i="3"/>
  <c r="BI324" i="3"/>
  <c r="BH324" i="3"/>
  <c r="BG324" i="3"/>
  <c r="BF324" i="3"/>
  <c r="T324" i="3"/>
  <c r="R324" i="3"/>
  <c r="P324" i="3"/>
  <c r="BI321" i="3"/>
  <c r="BH321" i="3"/>
  <c r="BG321" i="3"/>
  <c r="BF321" i="3"/>
  <c r="T321" i="3"/>
  <c r="R321" i="3"/>
  <c r="P321" i="3"/>
  <c r="BI315" i="3"/>
  <c r="BH315" i="3"/>
  <c r="BG315" i="3"/>
  <c r="BF315" i="3"/>
  <c r="T315" i="3"/>
  <c r="R315" i="3"/>
  <c r="P315" i="3"/>
  <c r="BI310" i="3"/>
  <c r="BH310" i="3"/>
  <c r="BG310" i="3"/>
  <c r="BF310" i="3"/>
  <c r="T310" i="3"/>
  <c r="T309" i="3"/>
  <c r="R310" i="3"/>
  <c r="R309" i="3"/>
  <c r="P310" i="3"/>
  <c r="P309" i="3"/>
  <c r="BI305" i="3"/>
  <c r="BH305" i="3"/>
  <c r="BG305" i="3"/>
  <c r="BF305" i="3"/>
  <c r="T305" i="3"/>
  <c r="R305" i="3"/>
  <c r="P305" i="3"/>
  <c r="BI302" i="3"/>
  <c r="BH302" i="3"/>
  <c r="BG302" i="3"/>
  <c r="BF302" i="3"/>
  <c r="T302" i="3"/>
  <c r="R302" i="3"/>
  <c r="P302" i="3"/>
  <c r="BI300" i="3"/>
  <c r="BH300" i="3"/>
  <c r="BG300" i="3"/>
  <c r="BF300" i="3"/>
  <c r="T300" i="3"/>
  <c r="R300" i="3"/>
  <c r="P300" i="3"/>
  <c r="BI295" i="3"/>
  <c r="BH295" i="3"/>
  <c r="BG295" i="3"/>
  <c r="BF295" i="3"/>
  <c r="T295" i="3"/>
  <c r="R295" i="3"/>
  <c r="P295" i="3"/>
  <c r="BI290" i="3"/>
  <c r="BH290" i="3"/>
  <c r="BG290" i="3"/>
  <c r="BF290" i="3"/>
  <c r="T290" i="3"/>
  <c r="R290" i="3"/>
  <c r="P290" i="3"/>
  <c r="BI287" i="3"/>
  <c r="BH287" i="3"/>
  <c r="BG287" i="3"/>
  <c r="BF287" i="3"/>
  <c r="T287" i="3"/>
  <c r="R287" i="3"/>
  <c r="P287" i="3"/>
  <c r="BI282" i="3"/>
  <c r="BH282" i="3"/>
  <c r="BG282" i="3"/>
  <c r="BF282" i="3"/>
  <c r="T282" i="3"/>
  <c r="R282" i="3"/>
  <c r="P282" i="3"/>
  <c r="BI279" i="3"/>
  <c r="BH279" i="3"/>
  <c r="BG279" i="3"/>
  <c r="BF279" i="3"/>
  <c r="T279" i="3"/>
  <c r="R279" i="3"/>
  <c r="P279" i="3"/>
  <c r="BI275" i="3"/>
  <c r="BH275" i="3"/>
  <c r="BG275" i="3"/>
  <c r="BF275" i="3"/>
  <c r="T275" i="3"/>
  <c r="R275" i="3"/>
  <c r="P275" i="3"/>
  <c r="BI272" i="3"/>
  <c r="BH272" i="3"/>
  <c r="BG272" i="3"/>
  <c r="BF272" i="3"/>
  <c r="T272" i="3"/>
  <c r="R272" i="3"/>
  <c r="P272" i="3"/>
  <c r="BI269" i="3"/>
  <c r="BH269" i="3"/>
  <c r="BG269" i="3"/>
  <c r="BF269" i="3"/>
  <c r="T269" i="3"/>
  <c r="R269" i="3"/>
  <c r="P269" i="3"/>
  <c r="BI265" i="3"/>
  <c r="BH265" i="3"/>
  <c r="BG265" i="3"/>
  <c r="BF265" i="3"/>
  <c r="T265" i="3"/>
  <c r="R265" i="3"/>
  <c r="P265" i="3"/>
  <c r="BI260" i="3"/>
  <c r="BH260" i="3"/>
  <c r="BG260" i="3"/>
  <c r="BF260" i="3"/>
  <c r="T260" i="3"/>
  <c r="R260" i="3"/>
  <c r="P260" i="3"/>
  <c r="BI257" i="3"/>
  <c r="BH257" i="3"/>
  <c r="BG257" i="3"/>
  <c r="BF257" i="3"/>
  <c r="T257" i="3"/>
  <c r="R257" i="3"/>
  <c r="P257" i="3"/>
  <c r="BI249" i="3"/>
  <c r="BH249" i="3"/>
  <c r="BG249" i="3"/>
  <c r="BF249" i="3"/>
  <c r="T249" i="3"/>
  <c r="T248" i="3"/>
  <c r="R249" i="3"/>
  <c r="R248" i="3"/>
  <c r="P249" i="3"/>
  <c r="P248" i="3"/>
  <c r="BI246" i="3"/>
  <c r="BH246" i="3"/>
  <c r="BG246" i="3"/>
  <c r="BF246" i="3"/>
  <c r="T246" i="3"/>
  <c r="R246" i="3"/>
  <c r="P246" i="3"/>
  <c r="BI243" i="3"/>
  <c r="BH243" i="3"/>
  <c r="BG243" i="3"/>
  <c r="BF243" i="3"/>
  <c r="T243" i="3"/>
  <c r="R243" i="3"/>
  <c r="P243" i="3"/>
  <c r="BI240" i="3"/>
  <c r="BH240" i="3"/>
  <c r="BG240" i="3"/>
  <c r="BF240" i="3"/>
  <c r="T240" i="3"/>
  <c r="R240" i="3"/>
  <c r="P240" i="3"/>
  <c r="BI235" i="3"/>
  <c r="BH235" i="3"/>
  <c r="BG235" i="3"/>
  <c r="BF235" i="3"/>
  <c r="T235" i="3"/>
  <c r="R235" i="3"/>
  <c r="P235" i="3"/>
  <c r="BI225" i="3"/>
  <c r="BH225" i="3"/>
  <c r="BG225" i="3"/>
  <c r="BF225" i="3"/>
  <c r="T225" i="3"/>
  <c r="R225" i="3"/>
  <c r="P225" i="3"/>
  <c r="BI222" i="3"/>
  <c r="BH222" i="3"/>
  <c r="BG222" i="3"/>
  <c r="BF222" i="3"/>
  <c r="T222" i="3"/>
  <c r="R222" i="3"/>
  <c r="P222" i="3"/>
  <c r="BI213" i="3"/>
  <c r="BH213" i="3"/>
  <c r="BG213" i="3"/>
  <c r="BF213" i="3"/>
  <c r="T213" i="3"/>
  <c r="R213" i="3"/>
  <c r="P213" i="3"/>
  <c r="BI204" i="3"/>
  <c r="BH204" i="3"/>
  <c r="BG204" i="3"/>
  <c r="BF204" i="3"/>
  <c r="T204" i="3"/>
  <c r="R204" i="3"/>
  <c r="P204" i="3"/>
  <c r="BI194" i="3"/>
  <c r="BH194" i="3"/>
  <c r="BG194" i="3"/>
  <c r="BF194" i="3"/>
  <c r="T194" i="3"/>
  <c r="R194" i="3"/>
  <c r="P194" i="3"/>
  <c r="BI191" i="3"/>
  <c r="BH191" i="3"/>
  <c r="BG191" i="3"/>
  <c r="BF191" i="3"/>
  <c r="T191" i="3"/>
  <c r="R191" i="3"/>
  <c r="P191" i="3"/>
  <c r="BI180" i="3"/>
  <c r="BH180" i="3"/>
  <c r="BG180" i="3"/>
  <c r="BF180" i="3"/>
  <c r="T180" i="3"/>
  <c r="R180" i="3"/>
  <c r="P180" i="3"/>
  <c r="BI174" i="3"/>
  <c r="BH174" i="3"/>
  <c r="BG174" i="3"/>
  <c r="BF174" i="3"/>
  <c r="T174" i="3"/>
  <c r="R174" i="3"/>
  <c r="P174" i="3"/>
  <c r="BI165" i="3"/>
  <c r="BH165" i="3"/>
  <c r="BG165" i="3"/>
  <c r="BF165" i="3"/>
  <c r="T165" i="3"/>
  <c r="R165" i="3"/>
  <c r="P165" i="3"/>
  <c r="BI158" i="3"/>
  <c r="BH158" i="3"/>
  <c r="BG158" i="3"/>
  <c r="BF158" i="3"/>
  <c r="T158" i="3"/>
  <c r="R158" i="3"/>
  <c r="P158" i="3"/>
  <c r="BI152" i="3"/>
  <c r="BH152" i="3"/>
  <c r="BG152" i="3"/>
  <c r="BF152" i="3"/>
  <c r="T152" i="3"/>
  <c r="R152" i="3"/>
  <c r="P152" i="3"/>
  <c r="BI146" i="3"/>
  <c r="BH146" i="3"/>
  <c r="BG146" i="3"/>
  <c r="BF146" i="3"/>
  <c r="T146" i="3"/>
  <c r="R146" i="3"/>
  <c r="P146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2" i="3"/>
  <c r="BH132" i="3"/>
  <c r="BG132" i="3"/>
  <c r="BF132" i="3"/>
  <c r="T132" i="3"/>
  <c r="R132" i="3"/>
  <c r="P132" i="3"/>
  <c r="BI128" i="3"/>
  <c r="BH128" i="3"/>
  <c r="BG128" i="3"/>
  <c r="BF128" i="3"/>
  <c r="T128" i="3"/>
  <c r="R128" i="3"/>
  <c r="P128" i="3"/>
  <c r="BI123" i="3"/>
  <c r="BH123" i="3"/>
  <c r="BG123" i="3"/>
  <c r="BF123" i="3"/>
  <c r="T123" i="3"/>
  <c r="R123" i="3"/>
  <c r="P123" i="3"/>
  <c r="BI119" i="3"/>
  <c r="BH119" i="3"/>
  <c r="BG119" i="3"/>
  <c r="BF119" i="3"/>
  <c r="T119" i="3"/>
  <c r="R119" i="3"/>
  <c r="P119" i="3"/>
  <c r="BI114" i="3"/>
  <c r="BH114" i="3"/>
  <c r="BG114" i="3"/>
  <c r="BF114" i="3"/>
  <c r="T114" i="3"/>
  <c r="R114" i="3"/>
  <c r="P114" i="3"/>
  <c r="BI109" i="3"/>
  <c r="BH109" i="3"/>
  <c r="BG109" i="3"/>
  <c r="BF109" i="3"/>
  <c r="T109" i="3"/>
  <c r="R109" i="3"/>
  <c r="P109" i="3"/>
  <c r="BI104" i="3"/>
  <c r="BH104" i="3"/>
  <c r="BG104" i="3"/>
  <c r="BF104" i="3"/>
  <c r="T104" i="3"/>
  <c r="R104" i="3"/>
  <c r="P104" i="3"/>
  <c r="BI99" i="3"/>
  <c r="BH99" i="3"/>
  <c r="BG99" i="3"/>
  <c r="BF99" i="3"/>
  <c r="T99" i="3"/>
  <c r="R99" i="3"/>
  <c r="P99" i="3"/>
  <c r="J93" i="3"/>
  <c r="J92" i="3"/>
  <c r="F92" i="3"/>
  <c r="F90" i="3"/>
  <c r="E88" i="3"/>
  <c r="J55" i="3"/>
  <c r="J54" i="3"/>
  <c r="F54" i="3"/>
  <c r="F52" i="3"/>
  <c r="E50" i="3"/>
  <c r="J18" i="3"/>
  <c r="E18" i="3"/>
  <c r="F55" i="3"/>
  <c r="J17" i="3"/>
  <c r="J12" i="3"/>
  <c r="J90" i="3" s="1"/>
  <c r="E7" i="3"/>
  <c r="E48" i="3"/>
  <c r="J37" i="2"/>
  <c r="J36" i="2"/>
  <c r="AY55" i="1"/>
  <c r="J35" i="2"/>
  <c r="AX55" i="1" s="1"/>
  <c r="BI92" i="2"/>
  <c r="BH92" i="2"/>
  <c r="BG92" i="2"/>
  <c r="BF92" i="2"/>
  <c r="T92" i="2"/>
  <c r="R92" i="2"/>
  <c r="P92" i="2"/>
  <c r="BI87" i="2"/>
  <c r="BH87" i="2"/>
  <c r="F36" i="2" s="1"/>
  <c r="BG87" i="2"/>
  <c r="BF87" i="2"/>
  <c r="T87" i="2"/>
  <c r="R87" i="2"/>
  <c r="P87" i="2"/>
  <c r="BI84" i="2"/>
  <c r="F37" i="2" s="1"/>
  <c r="BH84" i="2"/>
  <c r="BG84" i="2"/>
  <c r="F35" i="2" s="1"/>
  <c r="BF84" i="2"/>
  <c r="J34" i="2" s="1"/>
  <c r="T84" i="2"/>
  <c r="R84" i="2"/>
  <c r="P84" i="2"/>
  <c r="J78" i="2"/>
  <c r="J77" i="2"/>
  <c r="F77" i="2"/>
  <c r="F75" i="2"/>
  <c r="E73" i="2"/>
  <c r="J55" i="2"/>
  <c r="J54" i="2"/>
  <c r="F54" i="2"/>
  <c r="F52" i="2"/>
  <c r="E50" i="2"/>
  <c r="J18" i="2"/>
  <c r="E18" i="2"/>
  <c r="F78" i="2"/>
  <c r="J17" i="2"/>
  <c r="J12" i="2"/>
  <c r="J75" i="2" s="1"/>
  <c r="E7" i="2"/>
  <c r="E71" i="2"/>
  <c r="L50" i="1"/>
  <c r="AM50" i="1"/>
  <c r="AM49" i="1"/>
  <c r="L49" i="1"/>
  <c r="AM47" i="1"/>
  <c r="L47" i="1"/>
  <c r="L45" i="1"/>
  <c r="L44" i="1"/>
  <c r="J341" i="3"/>
  <c r="J405" i="3"/>
  <c r="BK209" i="4"/>
  <c r="BK200" i="4"/>
  <c r="J129" i="7"/>
  <c r="BK152" i="8"/>
  <c r="BK207" i="9"/>
  <c r="BK139" i="9"/>
  <c r="BK410" i="3"/>
  <c r="J689" i="3"/>
  <c r="BK511" i="3"/>
  <c r="J355" i="3"/>
  <c r="J558" i="3"/>
  <c r="J238" i="4"/>
  <c r="J137" i="4"/>
  <c r="J99" i="6"/>
  <c r="J139" i="7"/>
  <c r="BK111" i="8"/>
  <c r="J201" i="9"/>
  <c r="J141" i="9"/>
  <c r="J119" i="3"/>
  <c r="J668" i="3"/>
  <c r="BK191" i="3"/>
  <c r="J548" i="3"/>
  <c r="BK272" i="3"/>
  <c r="BK178" i="4"/>
  <c r="J155" i="6"/>
  <c r="J158" i="8"/>
  <c r="BK157" i="9"/>
  <c r="J108" i="9"/>
  <c r="J750" i="3"/>
  <c r="BK425" i="3"/>
  <c r="J158" i="3"/>
  <c r="BK453" i="3"/>
  <c r="J551" i="3"/>
  <c r="BK215" i="4"/>
  <c r="J159" i="4"/>
  <c r="J138" i="5"/>
  <c r="J87" i="7"/>
  <c r="J131" i="8"/>
  <c r="BK147" i="9"/>
  <c r="BK104" i="9"/>
  <c r="BK389" i="3"/>
  <c r="BK180" i="3"/>
  <c r="J367" i="3"/>
  <c r="J380" i="3"/>
  <c r="BK619" i="3"/>
  <c r="J215" i="4"/>
  <c r="BK156" i="5"/>
  <c r="BK172" i="6"/>
  <c r="BK97" i="8"/>
  <c r="BK133" i="9"/>
  <c r="BK96" i="9"/>
  <c r="J295" i="3"/>
  <c r="BK265" i="3"/>
  <c r="J206" i="4"/>
  <c r="BK206" i="4"/>
  <c r="J133" i="7"/>
  <c r="J164" i="8"/>
  <c r="J163" i="9"/>
  <c r="J106" i="9"/>
  <c r="BK118" i="10"/>
  <c r="BK677" i="3"/>
  <c r="BK487" i="3"/>
  <c r="J541" i="3"/>
  <c r="J249" i="3"/>
  <c r="J222" i="3"/>
  <c r="BK137" i="4"/>
  <c r="BK198" i="4"/>
  <c r="J100" i="5"/>
  <c r="BK171" i="7"/>
  <c r="BK128" i="8"/>
  <c r="BK106" i="9"/>
  <c r="BK161" i="9"/>
  <c r="BK84" i="2"/>
  <c r="BK222" i="3"/>
  <c r="BK138" i="3"/>
  <c r="BK279" i="3"/>
  <c r="J503" i="3"/>
  <c r="BK95" i="4"/>
  <c r="J132" i="5"/>
  <c r="J95" i="7"/>
  <c r="BK147" i="8"/>
  <c r="J213" i="9"/>
  <c r="J102" i="9"/>
  <c r="BK235" i="3"/>
  <c r="J434" i="3"/>
  <c r="BK188" i="4"/>
  <c r="BK135" i="5"/>
  <c r="J168" i="7"/>
  <c r="BK104" i="8"/>
  <c r="BK185" i="9"/>
  <c r="J167" i="9"/>
  <c r="BK541" i="3"/>
  <c r="J329" i="3"/>
  <c r="BK681" i="3"/>
  <c r="BK119" i="3"/>
  <c r="J302" i="3"/>
  <c r="BK750" i="3"/>
  <c r="J193" i="4"/>
  <c r="BK104" i="5"/>
  <c r="J90" i="6"/>
  <c r="BK114" i="7"/>
  <c r="BK114" i="9"/>
  <c r="J110" i="9"/>
  <c r="BK260" i="3"/>
  <c r="J257" i="3"/>
  <c r="J431" i="3"/>
  <c r="BK659" i="3"/>
  <c r="J260" i="4"/>
  <c r="J141" i="5"/>
  <c r="J137" i="6"/>
  <c r="BK131" i="8"/>
  <c r="J191" i="9"/>
  <c r="BK92" i="9"/>
  <c r="J213" i="3"/>
  <c r="BK459" i="3"/>
  <c r="BK287" i="3"/>
  <c r="J701" i="3"/>
  <c r="BK140" i="4"/>
  <c r="BK229" i="4"/>
  <c r="J153" i="5"/>
  <c r="J164" i="7"/>
  <c r="BK120" i="8"/>
  <c r="J173" i="9"/>
  <c r="J129" i="9"/>
  <c r="BK663" i="3"/>
  <c r="BK249" i="3"/>
  <c r="BK109" i="3"/>
  <c r="BK370" i="3"/>
  <c r="J226" i="4"/>
  <c r="BK118" i="5"/>
  <c r="J104" i="6"/>
  <c r="J120" i="8"/>
  <c r="BK110" i="9"/>
  <c r="J153" i="9"/>
  <c r="BK305" i="3"/>
  <c r="BK132" i="3"/>
  <c r="J473" i="3"/>
  <c r="BK213" i="3"/>
  <c r="BK494" i="3"/>
  <c r="J138" i="3"/>
  <c r="BK123" i="4"/>
  <c r="BK180" i="6"/>
  <c r="BK87" i="7"/>
  <c r="BK137" i="8"/>
  <c r="J195" i="9"/>
  <c r="J165" i="9"/>
  <c r="BK300" i="3"/>
  <c r="J649" i="3"/>
  <c r="BK193" i="9"/>
  <c r="J185" i="9"/>
  <c r="J459" i="3"/>
  <c r="BK431" i="3"/>
  <c r="J487" i="3"/>
  <c r="J663" i="3"/>
  <c r="BK360" i="3"/>
  <c r="BK88" i="4"/>
  <c r="BK140" i="6"/>
  <c r="BK95" i="7"/>
  <c r="J144" i="8"/>
  <c r="J104" i="9"/>
  <c r="J125" i="9"/>
  <c r="BK503" i="3"/>
  <c r="J282" i="3"/>
  <c r="BK212" i="4"/>
  <c r="J265" i="4"/>
  <c r="J104" i="5"/>
  <c r="BK104" i="6"/>
  <c r="J137" i="8"/>
  <c r="BK165" i="9"/>
  <c r="BK173" i="9"/>
  <c r="BK709" i="3"/>
  <c r="BK572" i="3"/>
  <c r="J275" i="3"/>
  <c r="J655" i="3"/>
  <c r="J673" i="3"/>
  <c r="BK548" i="3"/>
  <c r="BK203" i="4"/>
  <c r="BK112" i="5"/>
  <c r="BK110" i="6"/>
  <c r="J117" i="8"/>
  <c r="J145" i="9"/>
  <c r="J118" i="9"/>
  <c r="AS54" i="1"/>
  <c r="BK380" i="3"/>
  <c r="J148" i="4"/>
  <c r="J109" i="5"/>
  <c r="BK158" i="6"/>
  <c r="BK126" i="7"/>
  <c r="J111" i="8"/>
  <c r="J159" i="9"/>
  <c r="BK120" i="9"/>
  <c r="BK499" i="3"/>
  <c r="J109" i="3"/>
  <c r="BK632" i="3"/>
  <c r="J165" i="3"/>
  <c r="J235" i="3"/>
  <c r="J212" i="4"/>
  <c r="BK89" i="5"/>
  <c r="J149" i="6"/>
  <c r="J105" i="7"/>
  <c r="BK220" i="9"/>
  <c r="BK88" i="9"/>
  <c r="BK159" i="9"/>
  <c r="J84" i="2"/>
  <c r="BK295" i="3"/>
  <c r="J525" i="3"/>
  <c r="J602" i="3"/>
  <c r="BK516" i="3"/>
  <c r="J246" i="4"/>
  <c r="J144" i="5"/>
  <c r="J158" i="7"/>
  <c r="J168" i="8"/>
  <c r="J199" i="9"/>
  <c r="J183" i="9"/>
  <c r="J611" i="3"/>
  <c r="J439" i="3"/>
  <c r="J114" i="3"/>
  <c r="J705" i="3"/>
  <c r="BK649" i="3"/>
  <c r="BK355" i="3"/>
  <c r="BK242" i="4"/>
  <c r="J89" i="5"/>
  <c r="BK128" i="6"/>
  <c r="J128" i="8"/>
  <c r="J209" i="9"/>
  <c r="BK199" i="9"/>
  <c r="J310" i="3"/>
  <c r="J300" i="3"/>
  <c r="BK668" i="3"/>
  <c r="J105" i="4"/>
  <c r="J253" i="4"/>
  <c r="J116" i="6"/>
  <c r="BK168" i="7"/>
  <c r="J155" i="8"/>
  <c r="BK218" i="9"/>
  <c r="BK123" i="9"/>
  <c r="BK91" i="10"/>
  <c r="J442" i="3"/>
  <c r="BK324" i="3"/>
  <c r="J332" i="3"/>
  <c r="J128" i="3"/>
  <c r="J204" i="3"/>
  <c r="J220" i="4"/>
  <c r="J256" i="4"/>
  <c r="J112" i="5"/>
  <c r="BK160" i="6"/>
  <c r="J161" i="8"/>
  <c r="J205" i="9"/>
  <c r="BK143" i="9"/>
  <c r="J659" i="3"/>
  <c r="BK561" i="3"/>
  <c r="J232" i="4"/>
  <c r="BK109" i="5"/>
  <c r="BK122" i="6"/>
  <c r="BK123" i="7"/>
  <c r="BK124" i="8"/>
  <c r="J171" i="9"/>
  <c r="J108" i="10"/>
  <c r="BK240" i="3"/>
  <c r="J519" i="3"/>
  <c r="J483" i="3"/>
  <c r="BK123" i="3"/>
  <c r="BK685" i="3"/>
  <c r="BK238" i="4"/>
  <c r="BK97" i="5"/>
  <c r="BK110" i="7"/>
  <c r="J90" i="7"/>
  <c r="BK177" i="9"/>
  <c r="J169" i="9"/>
  <c r="J161" i="9"/>
  <c r="BK135" i="3"/>
  <c r="J209" i="4"/>
  <c r="J128" i="5"/>
  <c r="J141" i="7"/>
  <c r="BK149" i="8"/>
  <c r="J147" i="9"/>
  <c r="J133" i="9"/>
  <c r="BK302" i="3"/>
  <c r="BK290" i="3"/>
  <c r="J499" i="3"/>
  <c r="BK338" i="3"/>
  <c r="J279" i="3"/>
  <c r="J183" i="4"/>
  <c r="J156" i="4"/>
  <c r="BK143" i="6"/>
  <c r="BK100" i="7"/>
  <c r="BK117" i="8"/>
  <c r="J179" i="9"/>
  <c r="J92" i="9"/>
  <c r="BK602" i="3"/>
  <c r="J511" i="3"/>
  <c r="BK204" i="3"/>
  <c r="BK146" i="3"/>
  <c r="J269" i="3"/>
  <c r="J113" i="4"/>
  <c r="BK141" i="5"/>
  <c r="BK175" i="6"/>
  <c r="J171" i="7"/>
  <c r="BK179" i="9"/>
  <c r="J149" i="9"/>
  <c r="J91" i="10"/>
  <c r="BK554" i="3"/>
  <c r="J470" i="3"/>
  <c r="BK194" i="3"/>
  <c r="J494" i="3"/>
  <c r="BK439" i="3"/>
  <c r="BK119" i="4"/>
  <c r="BK121" i="5"/>
  <c r="BK163" i="6"/>
  <c r="BK155" i="8"/>
  <c r="BK108" i="9"/>
  <c r="BK167" i="9"/>
  <c r="J349" i="3"/>
  <c r="J146" i="3"/>
  <c r="BK717" i="3"/>
  <c r="J399" i="3"/>
  <c r="BK470" i="3"/>
  <c r="BK344" i="3"/>
  <c r="J229" i="4"/>
  <c r="BK94" i="5"/>
  <c r="BK165" i="6"/>
  <c r="J114" i="7"/>
  <c r="BK189" i="9"/>
  <c r="BK151" i="9"/>
  <c r="BK102" i="9"/>
  <c r="J677" i="3"/>
  <c r="BK243" i="3"/>
  <c r="J389" i="3"/>
  <c r="BK693" i="3"/>
  <c r="BK349" i="3"/>
  <c r="J200" i="4"/>
  <c r="BK174" i="4"/>
  <c r="J180" i="6"/>
  <c r="J100" i="7"/>
  <c r="J139" i="8"/>
  <c r="BK145" i="9"/>
  <c r="BK100" i="9"/>
  <c r="BK128" i="3"/>
  <c r="BK99" i="3"/>
  <c r="BK162" i="4"/>
  <c r="J88" i="4"/>
  <c r="BK155" i="6"/>
  <c r="J136" i="7"/>
  <c r="BK90" i="8"/>
  <c r="J143" i="9"/>
  <c r="BK112" i="9"/>
  <c r="BK104" i="3"/>
  <c r="J407" i="3"/>
  <c r="BK462" i="3"/>
  <c r="J135" i="3"/>
  <c r="BK341" i="3"/>
  <c r="BK168" i="4"/>
  <c r="BK156" i="4"/>
  <c r="BK132" i="5"/>
  <c r="J93" i="6"/>
  <c r="J134" i="8"/>
  <c r="BK134" i="8"/>
  <c r="J218" i="9"/>
  <c r="J118" i="10"/>
  <c r="J402" i="3"/>
  <c r="BK689" i="3"/>
  <c r="BK257" i="3"/>
  <c r="BK220" i="4"/>
  <c r="J118" i="5"/>
  <c r="J122" i="6"/>
  <c r="J161" i="7"/>
  <c r="BK174" i="8"/>
  <c r="BK141" i="9"/>
  <c r="J88" i="9"/>
  <c r="J413" i="3"/>
  <c r="BK591" i="3"/>
  <c r="J370" i="3"/>
  <c r="BK310" i="3"/>
  <c r="BK383" i="3"/>
  <c r="BK105" i="4"/>
  <c r="J150" i="5"/>
  <c r="BK90" i="7"/>
  <c r="J152" i="8"/>
  <c r="BK153" i="9"/>
  <c r="J94" i="9"/>
  <c r="J87" i="2"/>
  <c r="BK456" i="3"/>
  <c r="BK332" i="3"/>
  <c r="BK673" i="3"/>
  <c r="J681" i="3"/>
  <c r="J386" i="3"/>
  <c r="J95" i="4"/>
  <c r="J165" i="6"/>
  <c r="BK164" i="7"/>
  <c r="J104" i="8"/>
  <c r="J157" i="9"/>
  <c r="BK116" i="9"/>
  <c r="BK705" i="3"/>
  <c r="BK386" i="3"/>
  <c r="J591" i="3"/>
  <c r="BK729" i="3"/>
  <c r="J697" i="3"/>
  <c r="J242" i="4"/>
  <c r="BK128" i="4"/>
  <c r="J115" i="5"/>
  <c r="BK131" i="7"/>
  <c r="J114" i="8"/>
  <c r="J135" i="9"/>
  <c r="J123" i="9"/>
  <c r="J533" i="3"/>
  <c r="J324" i="3"/>
  <c r="BK477" i="3"/>
  <c r="J99" i="3"/>
  <c r="J477" i="3"/>
  <c r="BK145" i="4"/>
  <c r="BK128" i="5"/>
  <c r="J147" i="5"/>
  <c r="BK90" i="6"/>
  <c r="BK120" i="7"/>
  <c r="J124" i="8"/>
  <c r="BK155" i="9"/>
  <c r="J98" i="9"/>
  <c r="BK87" i="2"/>
  <c r="J522" i="3"/>
  <c r="J305" i="3"/>
  <c r="BK428" i="3"/>
  <c r="BK269" i="3"/>
  <c r="BK442" i="3"/>
  <c r="J119" i="4"/>
  <c r="J165" i="4"/>
  <c r="J156" i="5"/>
  <c r="BK133" i="7"/>
  <c r="J90" i="8"/>
  <c r="J177" i="9"/>
  <c r="J87" i="10"/>
  <c r="BK407" i="3"/>
  <c r="J516" i="3"/>
  <c r="J152" i="3"/>
  <c r="J133" i="4"/>
  <c r="BK150" i="5"/>
  <c r="BK116" i="6"/>
  <c r="J123" i="7"/>
  <c r="J216" i="9"/>
  <c r="J197" i="9"/>
  <c r="BK483" i="3"/>
  <c r="J410" i="3"/>
  <c r="BK113" i="4"/>
  <c r="BK92" i="5"/>
  <c r="J110" i="7"/>
  <c r="J97" i="8"/>
  <c r="BK213" i="9"/>
  <c r="J139" i="9"/>
  <c r="BK329" i="3"/>
  <c r="J490" i="3"/>
  <c r="BK508" i="3"/>
  <c r="J425" i="3"/>
  <c r="BK232" i="4"/>
  <c r="J178" i="4"/>
  <c r="BK99" i="6"/>
  <c r="BK158" i="7"/>
  <c r="BK201" i="9"/>
  <c r="J211" i="9"/>
  <c r="BK129" i="9"/>
  <c r="BK697" i="3"/>
  <c r="J338" i="3"/>
  <c r="BK721" i="3"/>
  <c r="J180" i="3"/>
  <c r="BK165" i="3"/>
  <c r="BK250" i="4"/>
  <c r="BK98" i="4"/>
  <c r="J140" i="6"/>
  <c r="BK158" i="8"/>
  <c r="BK94" i="9"/>
  <c r="BK175" i="9"/>
  <c r="BK99" i="10"/>
  <c r="J462" i="3"/>
  <c r="J174" i="3"/>
  <c r="BK473" i="3"/>
  <c r="J508" i="3"/>
  <c r="BK246" i="4"/>
  <c r="BK223" i="4"/>
  <c r="BK149" i="6"/>
  <c r="BK129" i="7"/>
  <c r="J149" i="8"/>
  <c r="J120" i="9"/>
  <c r="BK87" i="10"/>
  <c r="BK225" i="3"/>
  <c r="J287" i="3"/>
  <c r="J383" i="3"/>
  <c r="J352" i="3"/>
  <c r="BK253" i="4"/>
  <c r="BK151" i="4"/>
  <c r="J121" i="5"/>
  <c r="BK141" i="7"/>
  <c r="BK114" i="8"/>
  <c r="J155" i="9"/>
  <c r="BK113" i="10"/>
  <c r="BK158" i="3"/>
  <c r="BK402" i="3"/>
  <c r="BK701" i="3"/>
  <c r="J538" i="3"/>
  <c r="J315" i="3"/>
  <c r="J250" i="4"/>
  <c r="J203" i="4"/>
  <c r="BK100" i="5"/>
  <c r="J163" i="6"/>
  <c r="BK136" i="7"/>
  <c r="J174" i="8"/>
  <c r="J151" i="9"/>
  <c r="BK135" i="9"/>
  <c r="J99" i="10"/>
  <c r="BK315" i="3"/>
  <c r="J530" i="3"/>
  <c r="J721" i="3"/>
  <c r="BK417" i="3"/>
  <c r="BK564" i="3"/>
  <c r="BK256" i="4"/>
  <c r="BK159" i="5"/>
  <c r="BK133" i="6"/>
  <c r="BK144" i="7"/>
  <c r="BK187" i="9"/>
  <c r="J116" i="9"/>
  <c r="BK246" i="3"/>
  <c r="J709" i="3"/>
  <c r="J145" i="4"/>
  <c r="BK147" i="5"/>
  <c r="J133" i="6"/>
  <c r="J144" i="7"/>
  <c r="BK216" i="9"/>
  <c r="J100" i="9"/>
  <c r="J104" i="10"/>
  <c r="J453" i="3"/>
  <c r="J360" i="3"/>
  <c r="J428" i="3"/>
  <c r="J456" i="3"/>
  <c r="J243" i="3"/>
  <c r="BK159" i="4"/>
  <c r="J128" i="4"/>
  <c r="J158" i="6"/>
  <c r="BK148" i="7"/>
  <c r="BK144" i="8"/>
  <c r="J220" i="9"/>
  <c r="BK171" i="9"/>
  <c r="J113" i="10"/>
  <c r="BK645" i="3"/>
  <c r="BK399" i="3"/>
  <c r="J104" i="3"/>
  <c r="J162" i="4"/>
  <c r="BK165" i="4"/>
  <c r="J128" i="6"/>
  <c r="J148" i="7"/>
  <c r="BK87" i="8"/>
  <c r="BK211" i="9"/>
  <c r="J137" i="9"/>
  <c r="J95" i="10"/>
  <c r="BK538" i="3"/>
  <c r="BK282" i="3"/>
  <c r="J554" i="3"/>
  <c r="J417" i="3"/>
  <c r="J223" i="4"/>
  <c r="BK265" i="4"/>
  <c r="J175" i="6"/>
  <c r="J120" i="7"/>
  <c r="J171" i="8"/>
  <c r="BK197" i="9"/>
  <c r="J112" i="9"/>
  <c r="BK108" i="10"/>
  <c r="J265" i="3"/>
  <c r="BK655" i="3"/>
  <c r="J645" i="3"/>
  <c r="J194" i="3"/>
  <c r="J260" i="3"/>
  <c r="J188" i="4"/>
  <c r="J98" i="4"/>
  <c r="BK152" i="6"/>
  <c r="BK146" i="7"/>
  <c r="J207" i="9"/>
  <c r="BK205" i="9"/>
  <c r="BK149" i="9"/>
  <c r="BK522" i="3"/>
  <c r="BK275" i="3"/>
  <c r="J619" i="3"/>
  <c r="J450" i="3"/>
  <c r="J123" i="3"/>
  <c r="J174" i="4"/>
  <c r="BK144" i="5"/>
  <c r="J169" i="6"/>
  <c r="J126" i="7"/>
  <c r="J193" i="9"/>
  <c r="BK98" i="9"/>
  <c r="BK137" i="9"/>
  <c r="J693" i="3"/>
  <c r="BK352" i="3"/>
  <c r="J240" i="3"/>
  <c r="J564" i="3"/>
  <c r="J561" i="3"/>
  <c r="J140" i="4"/>
  <c r="BK115" i="5"/>
  <c r="BK153" i="7"/>
  <c r="BK142" i="8"/>
  <c r="J87" i="8"/>
  <c r="J187" i="9"/>
  <c r="J92" i="2"/>
  <c r="J632" i="3"/>
  <c r="BK445" i="3"/>
  <c r="J579" i="3"/>
  <c r="BK434" i="3"/>
  <c r="BK525" i="3"/>
  <c r="BK174" i="3"/>
  <c r="J135" i="5"/>
  <c r="J172" i="6"/>
  <c r="BK139" i="7"/>
  <c r="BK171" i="8"/>
  <c r="J181" i="9"/>
  <c r="BK169" i="9"/>
  <c r="BK725" i="3"/>
  <c r="BK260" i="4"/>
  <c r="J168" i="4"/>
  <c r="J160" i="6"/>
  <c r="BK105" i="7"/>
  <c r="BK164" i="8"/>
  <c r="J114" i="9"/>
  <c r="J131" i="9"/>
  <c r="BK450" i="3"/>
  <c r="J191" i="3"/>
  <c r="J132" i="3"/>
  <c r="J246" i="3"/>
  <c r="BK579" i="3"/>
  <c r="BK413" i="3"/>
  <c r="J321" i="3"/>
  <c r="BK148" i="4"/>
  <c r="BK153" i="5"/>
  <c r="BK169" i="6"/>
  <c r="J146" i="7"/>
  <c r="J189" i="9"/>
  <c r="BK163" i="9"/>
  <c r="BK104" i="10"/>
  <c r="BK519" i="3"/>
  <c r="J290" i="3"/>
  <c r="BK321" i="3"/>
  <c r="BK490" i="3"/>
  <c r="BK183" i="4"/>
  <c r="J92" i="5"/>
  <c r="J153" i="7"/>
  <c r="J147" i="8"/>
  <c r="BK209" i="9"/>
  <c r="BK195" i="9"/>
  <c r="BK551" i="3"/>
  <c r="BK533" i="3"/>
  <c r="J123" i="4"/>
  <c r="J97" i="5"/>
  <c r="J110" i="6"/>
  <c r="BK174" i="7"/>
  <c r="BK181" i="9"/>
  <c r="BK118" i="9"/>
  <c r="BK92" i="2"/>
  <c r="BK152" i="3"/>
  <c r="BK405" i="3"/>
  <c r="BK367" i="3"/>
  <c r="J725" i="3"/>
  <c r="J151" i="4"/>
  <c r="J159" i="5"/>
  <c r="BK161" i="7"/>
  <c r="BK139" i="8"/>
  <c r="J96" i="9"/>
  <c r="BK131" i="9"/>
  <c r="J445" i="3"/>
  <c r="BK611" i="3"/>
  <c r="J344" i="3"/>
  <c r="J717" i="3"/>
  <c r="BK558" i="3"/>
  <c r="BK193" i="4"/>
  <c r="J94" i="5"/>
  <c r="BK93" i="6"/>
  <c r="J131" i="7"/>
  <c r="J142" i="8"/>
  <c r="J175" i="9"/>
  <c r="BK125" i="9"/>
  <c r="BK465" i="3"/>
  <c r="J272" i="3"/>
  <c r="J465" i="3"/>
  <c r="BK114" i="3"/>
  <c r="J729" i="3"/>
  <c r="J198" i="4"/>
  <c r="BK133" i="4"/>
  <c r="J143" i="6"/>
  <c r="BK137" i="6"/>
  <c r="J174" i="7"/>
  <c r="BK161" i="8"/>
  <c r="BK183" i="9"/>
  <c r="J127" i="9"/>
  <c r="J572" i="3"/>
  <c r="J713" i="3"/>
  <c r="J685" i="3"/>
  <c r="J225" i="3"/>
  <c r="BK530" i="3"/>
  <c r="BK713" i="3"/>
  <c r="BK226" i="4"/>
  <c r="BK138" i="5"/>
  <c r="J152" i="6"/>
  <c r="BK168" i="8"/>
  <c r="BK127" i="9"/>
  <c r="BK191" i="9"/>
  <c r="BK95" i="10"/>
  <c r="F34" i="2" l="1"/>
  <c r="P98" i="3"/>
  <c r="R234" i="3"/>
  <c r="R256" i="3"/>
  <c r="T502" i="3"/>
  <c r="R662" i="3"/>
  <c r="P728" i="3"/>
  <c r="T177" i="4"/>
  <c r="T86" i="4" s="1"/>
  <c r="T85" i="4" s="1"/>
  <c r="R231" i="4"/>
  <c r="T131" i="5"/>
  <c r="BK136" i="6"/>
  <c r="J136" i="6"/>
  <c r="J62" i="6" s="1"/>
  <c r="P168" i="6"/>
  <c r="BK119" i="7"/>
  <c r="J119" i="7"/>
  <c r="J63" i="7" s="1"/>
  <c r="BK86" i="8"/>
  <c r="P167" i="8"/>
  <c r="P83" i="2"/>
  <c r="P82" i="2" s="1"/>
  <c r="P81" i="2" s="1"/>
  <c r="AU55" i="1" s="1"/>
  <c r="T145" i="3"/>
  <c r="BK314" i="3"/>
  <c r="J314" i="3" s="1"/>
  <c r="J68" i="3" s="1"/>
  <c r="P416" i="3"/>
  <c r="P476" i="3"/>
  <c r="T493" i="3"/>
  <c r="BK662" i="3"/>
  <c r="J662" i="3"/>
  <c r="J73" i="3" s="1"/>
  <c r="BK700" i="3"/>
  <c r="J700" i="3"/>
  <c r="J75" i="3"/>
  <c r="P87" i="4"/>
  <c r="BK231" i="4"/>
  <c r="J231" i="4"/>
  <c r="J64" i="4"/>
  <c r="T108" i="5"/>
  <c r="T89" i="6"/>
  <c r="BK168" i="6"/>
  <c r="J168" i="6"/>
  <c r="J65" i="6" s="1"/>
  <c r="BK86" i="7"/>
  <c r="J86" i="7"/>
  <c r="J61" i="7"/>
  <c r="BK167" i="7"/>
  <c r="J167" i="7" s="1"/>
  <c r="J64" i="7" s="1"/>
  <c r="R127" i="8"/>
  <c r="P204" i="9"/>
  <c r="R145" i="3"/>
  <c r="P314" i="3"/>
  <c r="T416" i="3"/>
  <c r="T476" i="3"/>
  <c r="R493" i="3"/>
  <c r="BK680" i="3"/>
  <c r="J680" i="3"/>
  <c r="J74" i="3" s="1"/>
  <c r="T728" i="3"/>
  <c r="BK177" i="4"/>
  <c r="BK86" i="4" s="1"/>
  <c r="J86" i="4" s="1"/>
  <c r="J60" i="4" s="1"/>
  <c r="J177" i="4"/>
  <c r="J62" i="4" s="1"/>
  <c r="T208" i="4"/>
  <c r="P88" i="5"/>
  <c r="P87" i="5"/>
  <c r="R108" i="5"/>
  <c r="R89" i="6"/>
  <c r="T168" i="6"/>
  <c r="P119" i="7"/>
  <c r="T86" i="8"/>
  <c r="T167" i="8"/>
  <c r="T91" i="9"/>
  <c r="T86" i="9"/>
  <c r="T215" i="9"/>
  <c r="T103" i="10"/>
  <c r="BK83" i="2"/>
  <c r="J83" i="2" s="1"/>
  <c r="J61" i="2" s="1"/>
  <c r="BK82" i="2"/>
  <c r="BK81" i="2" s="1"/>
  <c r="J81" i="2" s="1"/>
  <c r="P145" i="3"/>
  <c r="R314" i="3"/>
  <c r="R416" i="3"/>
  <c r="R476" i="3"/>
  <c r="P493" i="3"/>
  <c r="T680" i="3"/>
  <c r="T700" i="3"/>
  <c r="R87" i="4"/>
  <c r="R208" i="4"/>
  <c r="R88" i="5"/>
  <c r="R87" i="5" s="1"/>
  <c r="P131" i="5"/>
  <c r="T136" i="6"/>
  <c r="T148" i="6"/>
  <c r="T86" i="7"/>
  <c r="R167" i="7"/>
  <c r="R86" i="8"/>
  <c r="R85" i="8"/>
  <c r="R84" i="8" s="1"/>
  <c r="R167" i="8"/>
  <c r="R91" i="9"/>
  <c r="R86" i="9"/>
  <c r="T204" i="9"/>
  <c r="T203" i="9" s="1"/>
  <c r="T86" i="10"/>
  <c r="T85" i="10"/>
  <c r="T84" i="10" s="1"/>
  <c r="R83" i="2"/>
  <c r="R82" i="2"/>
  <c r="R81" i="2"/>
  <c r="BK145" i="3"/>
  <c r="J145" i="3" s="1"/>
  <c r="J62" i="3" s="1"/>
  <c r="T314" i="3"/>
  <c r="BK416" i="3"/>
  <c r="J416" i="3" s="1"/>
  <c r="J69" i="3" s="1"/>
  <c r="BK476" i="3"/>
  <c r="J476" i="3" s="1"/>
  <c r="J70" i="3" s="1"/>
  <c r="BK493" i="3"/>
  <c r="J493" i="3"/>
  <c r="J71" i="3" s="1"/>
  <c r="R680" i="3"/>
  <c r="BK728" i="3"/>
  <c r="J728" i="3"/>
  <c r="J76" i="3" s="1"/>
  <c r="BK87" i="4"/>
  <c r="J87" i="4"/>
  <c r="J61" i="4"/>
  <c r="BK208" i="4"/>
  <c r="J208" i="4" s="1"/>
  <c r="J63" i="4" s="1"/>
  <c r="BK88" i="5"/>
  <c r="J88" i="5" s="1"/>
  <c r="J61" i="5" s="1"/>
  <c r="BK131" i="5"/>
  <c r="J131" i="5" s="1"/>
  <c r="J66" i="5" s="1"/>
  <c r="P136" i="6"/>
  <c r="R148" i="6"/>
  <c r="T119" i="7"/>
  <c r="P86" i="8"/>
  <c r="BK167" i="8"/>
  <c r="J167" i="8" s="1"/>
  <c r="J64" i="8" s="1"/>
  <c r="P91" i="9"/>
  <c r="P86" i="9"/>
  <c r="R204" i="9"/>
  <c r="BK86" i="10"/>
  <c r="J86" i="10"/>
  <c r="J61" i="10"/>
  <c r="P103" i="10"/>
  <c r="T83" i="2"/>
  <c r="T82" i="2"/>
  <c r="T81" i="2"/>
  <c r="R98" i="3"/>
  <c r="R97" i="3" s="1"/>
  <c r="P234" i="3"/>
  <c r="BK256" i="3"/>
  <c r="J256" i="3" s="1"/>
  <c r="J65" i="3" s="1"/>
  <c r="P502" i="3"/>
  <c r="P662" i="3"/>
  <c r="P700" i="3"/>
  <c r="R177" i="4"/>
  <c r="P231" i="4"/>
  <c r="R131" i="5"/>
  <c r="BK89" i="6"/>
  <c r="J89" i="6" s="1"/>
  <c r="J61" i="6" s="1"/>
  <c r="R168" i="6"/>
  <c r="P86" i="7"/>
  <c r="P85" i="7" s="1"/>
  <c r="P84" i="7" s="1"/>
  <c r="AU60" i="1" s="1"/>
  <c r="P167" i="7"/>
  <c r="P127" i="8"/>
  <c r="BK204" i="9"/>
  <c r="J204" i="9"/>
  <c r="J64" i="9" s="1"/>
  <c r="P215" i="9"/>
  <c r="R86" i="10"/>
  <c r="BK98" i="3"/>
  <c r="J98" i="3" s="1"/>
  <c r="J61" i="3" s="1"/>
  <c r="BK234" i="3"/>
  <c r="J234" i="3"/>
  <c r="J63" i="3" s="1"/>
  <c r="T256" i="3"/>
  <c r="R502" i="3"/>
  <c r="T662" i="3"/>
  <c r="R728" i="3"/>
  <c r="P177" i="4"/>
  <c r="P208" i="4"/>
  <c r="T88" i="5"/>
  <c r="T87" i="5" s="1"/>
  <c r="P108" i="5"/>
  <c r="P107" i="5"/>
  <c r="P89" i="6"/>
  <c r="BK148" i="6"/>
  <c r="J148" i="6" s="1"/>
  <c r="J64" i="6" s="1"/>
  <c r="R119" i="7"/>
  <c r="BK127" i="8"/>
  <c r="J127" i="8" s="1"/>
  <c r="J63" i="8" s="1"/>
  <c r="BK91" i="9"/>
  <c r="J91" i="9" s="1"/>
  <c r="J62" i="9" s="1"/>
  <c r="R215" i="9"/>
  <c r="P86" i="10"/>
  <c r="P85" i="10" s="1"/>
  <c r="P84" i="10" s="1"/>
  <c r="AU63" i="1" s="1"/>
  <c r="R103" i="10"/>
  <c r="T98" i="3"/>
  <c r="T97" i="3" s="1"/>
  <c r="T234" i="3"/>
  <c r="P256" i="3"/>
  <c r="BK502" i="3"/>
  <c r="J502" i="3" s="1"/>
  <c r="J72" i="3" s="1"/>
  <c r="P680" i="3"/>
  <c r="R700" i="3"/>
  <c r="T87" i="4"/>
  <c r="T231" i="4"/>
  <c r="BK108" i="5"/>
  <c r="J108" i="5"/>
  <c r="J65" i="5"/>
  <c r="R136" i="6"/>
  <c r="P148" i="6"/>
  <c r="R86" i="7"/>
  <c r="R85" i="7"/>
  <c r="R84" i="7" s="1"/>
  <c r="T167" i="7"/>
  <c r="T127" i="8"/>
  <c r="BK215" i="9"/>
  <c r="J215" i="9" s="1"/>
  <c r="J65" i="9" s="1"/>
  <c r="BK103" i="10"/>
  <c r="J103" i="10"/>
  <c r="J62" i="10" s="1"/>
  <c r="BK99" i="5"/>
  <c r="J99" i="5"/>
  <c r="J62" i="5"/>
  <c r="BK113" i="7"/>
  <c r="J113" i="7" s="1"/>
  <c r="J62" i="7" s="1"/>
  <c r="BK103" i="5"/>
  <c r="J103" i="5" s="1"/>
  <c r="J63" i="5" s="1"/>
  <c r="BK117" i="10"/>
  <c r="J117" i="10"/>
  <c r="J64" i="10" s="1"/>
  <c r="BK248" i="3"/>
  <c r="J248" i="3"/>
  <c r="J64" i="3"/>
  <c r="BK123" i="8"/>
  <c r="J123" i="8" s="1"/>
  <c r="J62" i="8" s="1"/>
  <c r="BK309" i="3"/>
  <c r="J309" i="3" s="1"/>
  <c r="J66" i="3" s="1"/>
  <c r="BK142" i="6"/>
  <c r="J142" i="6"/>
  <c r="J63" i="6" s="1"/>
  <c r="BK87" i="9"/>
  <c r="J87" i="9"/>
  <c r="J61" i="9"/>
  <c r="BK112" i="10"/>
  <c r="J112" i="10" s="1"/>
  <c r="J63" i="10" s="1"/>
  <c r="BK264" i="4"/>
  <c r="J264" i="4" s="1"/>
  <c r="J65" i="4" s="1"/>
  <c r="BK179" i="6"/>
  <c r="BK178" i="6"/>
  <c r="J178" i="6" s="1"/>
  <c r="J66" i="6" s="1"/>
  <c r="BE113" i="10"/>
  <c r="F55" i="10"/>
  <c r="E48" i="10"/>
  <c r="J78" i="10"/>
  <c r="BE87" i="10"/>
  <c r="BE91" i="10"/>
  <c r="BE95" i="10"/>
  <c r="BE99" i="10"/>
  <c r="BE104" i="10"/>
  <c r="BE118" i="10"/>
  <c r="BE108" i="10"/>
  <c r="J86" i="8"/>
  <c r="J61" i="8" s="1"/>
  <c r="BE129" i="9"/>
  <c r="BE131" i="9"/>
  <c r="BE159" i="9"/>
  <c r="BE163" i="9"/>
  <c r="BE201" i="9"/>
  <c r="BE211" i="9"/>
  <c r="BE127" i="9"/>
  <c r="BE137" i="9"/>
  <c r="BE147" i="9"/>
  <c r="E75" i="9"/>
  <c r="BE94" i="9"/>
  <c r="BE100" i="9"/>
  <c r="BE106" i="9"/>
  <c r="BE108" i="9"/>
  <c r="BE110" i="9"/>
  <c r="BE114" i="9"/>
  <c r="BE116" i="9"/>
  <c r="BE118" i="9"/>
  <c r="BE123" i="9"/>
  <c r="BE139" i="9"/>
  <c r="BE141" i="9"/>
  <c r="BE145" i="9"/>
  <c r="BE155" i="9"/>
  <c r="BE157" i="9"/>
  <c r="BE165" i="9"/>
  <c r="BE171" i="9"/>
  <c r="BE177" i="9"/>
  <c r="BE181" i="9"/>
  <c r="BE185" i="9"/>
  <c r="BE189" i="9"/>
  <c r="BE197" i="9"/>
  <c r="BE220" i="9"/>
  <c r="BE133" i="9"/>
  <c r="BE213" i="9"/>
  <c r="BE96" i="9"/>
  <c r="BE102" i="9"/>
  <c r="BE120" i="9"/>
  <c r="BE149" i="9"/>
  <c r="BE167" i="9"/>
  <c r="BE179" i="9"/>
  <c r="BE183" i="9"/>
  <c r="BE191" i="9"/>
  <c r="BE205" i="9"/>
  <c r="BE207" i="9"/>
  <c r="BE216" i="9"/>
  <c r="F55" i="9"/>
  <c r="BE88" i="9"/>
  <c r="BE92" i="9"/>
  <c r="BE98" i="9"/>
  <c r="BE209" i="9"/>
  <c r="J52" i="9"/>
  <c r="BE104" i="9"/>
  <c r="BE112" i="9"/>
  <c r="BE125" i="9"/>
  <c r="BE135" i="9"/>
  <c r="BE143" i="9"/>
  <c r="BE151" i="9"/>
  <c r="BE153" i="9"/>
  <c r="BE161" i="9"/>
  <c r="BE169" i="9"/>
  <c r="BE173" i="9"/>
  <c r="BE175" i="9"/>
  <c r="BE187" i="9"/>
  <c r="BE193" i="9"/>
  <c r="BE195" i="9"/>
  <c r="BE199" i="9"/>
  <c r="BE218" i="9"/>
  <c r="J52" i="8"/>
  <c r="BE120" i="8"/>
  <c r="BE128" i="8"/>
  <c r="BE152" i="8"/>
  <c r="BE158" i="8"/>
  <c r="BE164" i="8"/>
  <c r="BE174" i="8"/>
  <c r="F81" i="8"/>
  <c r="BE104" i="8"/>
  <c r="BE147" i="8"/>
  <c r="BE155" i="8"/>
  <c r="BE161" i="8"/>
  <c r="BE168" i="8"/>
  <c r="BE111" i="8"/>
  <c r="BE117" i="8"/>
  <c r="BK85" i="7"/>
  <c r="J85" i="7" s="1"/>
  <c r="J60" i="7" s="1"/>
  <c r="E48" i="8"/>
  <c r="BE87" i="8"/>
  <c r="BE97" i="8"/>
  <c r="BE171" i="8"/>
  <c r="BE114" i="8"/>
  <c r="BE124" i="8"/>
  <c r="BE139" i="8"/>
  <c r="BE144" i="8"/>
  <c r="BE131" i="8"/>
  <c r="BE137" i="8"/>
  <c r="BE142" i="8"/>
  <c r="BE90" i="8"/>
  <c r="BE134" i="8"/>
  <c r="BE149" i="8"/>
  <c r="E74" i="7"/>
  <c r="BE133" i="7"/>
  <c r="BE153" i="7"/>
  <c r="BE168" i="7"/>
  <c r="BE171" i="7"/>
  <c r="BE174" i="7"/>
  <c r="J179" i="6"/>
  <c r="J67" i="6"/>
  <c r="J52" i="7"/>
  <c r="BE90" i="7"/>
  <c r="BE120" i="7"/>
  <c r="BE87" i="7"/>
  <c r="BE100" i="7"/>
  <c r="BE114" i="7"/>
  <c r="BE126" i="7"/>
  <c r="BE164" i="7"/>
  <c r="F55" i="7"/>
  <c r="BE95" i="7"/>
  <c r="BE105" i="7"/>
  <c r="BE110" i="7"/>
  <c r="BE129" i="7"/>
  <c r="BE131" i="7"/>
  <c r="BE136" i="7"/>
  <c r="BE141" i="7"/>
  <c r="BE146" i="7"/>
  <c r="BE139" i="7"/>
  <c r="BE158" i="7"/>
  <c r="BK88" i="6"/>
  <c r="J88" i="6" s="1"/>
  <c r="J60" i="6" s="1"/>
  <c r="BE123" i="7"/>
  <c r="BE144" i="7"/>
  <c r="BE148" i="7"/>
  <c r="BE161" i="7"/>
  <c r="BK107" i="5"/>
  <c r="J107" i="5" s="1"/>
  <c r="J64" i="5" s="1"/>
  <c r="E48" i="6"/>
  <c r="F55" i="6"/>
  <c r="J81" i="6"/>
  <c r="BE143" i="6"/>
  <c r="BE140" i="6"/>
  <c r="BE90" i="6"/>
  <c r="BE133" i="6"/>
  <c r="BE137" i="6"/>
  <c r="BE149" i="6"/>
  <c r="BE158" i="6"/>
  <c r="BE160" i="6"/>
  <c r="BE169" i="6"/>
  <c r="BE180" i="6"/>
  <c r="BE165" i="6"/>
  <c r="BE175" i="6"/>
  <c r="BE104" i="6"/>
  <c r="BE110" i="6"/>
  <c r="BE116" i="6"/>
  <c r="BE122" i="6"/>
  <c r="BE128" i="6"/>
  <c r="BE152" i="6"/>
  <c r="BE172" i="6"/>
  <c r="BE93" i="6"/>
  <c r="BE99" i="6"/>
  <c r="BE155" i="6"/>
  <c r="BE163" i="6"/>
  <c r="BE144" i="5"/>
  <c r="BE104" i="5"/>
  <c r="BE121" i="5"/>
  <c r="BE135" i="5"/>
  <c r="J52" i="5"/>
  <c r="BE118" i="5"/>
  <c r="BE128" i="5"/>
  <c r="BE159" i="5"/>
  <c r="E76" i="5"/>
  <c r="BE97" i="5"/>
  <c r="BE150" i="5"/>
  <c r="BE109" i="5"/>
  <c r="BE112" i="5"/>
  <c r="F83" i="5"/>
  <c r="BE94" i="5"/>
  <c r="BE132" i="5"/>
  <c r="BE141" i="5"/>
  <c r="BE147" i="5"/>
  <c r="BE156" i="5"/>
  <c r="BE89" i="5"/>
  <c r="BE92" i="5"/>
  <c r="BE100" i="5"/>
  <c r="BE115" i="5"/>
  <c r="BE138" i="5"/>
  <c r="BE153" i="5"/>
  <c r="F55" i="4"/>
  <c r="BE119" i="4"/>
  <c r="BE162" i="4"/>
  <c r="BE168" i="4"/>
  <c r="BE198" i="4"/>
  <c r="BE238" i="4"/>
  <c r="BK97" i="3"/>
  <c r="E75" i="4"/>
  <c r="BE148" i="4"/>
  <c r="BE151" i="4"/>
  <c r="BE159" i="4"/>
  <c r="BE183" i="4"/>
  <c r="BE188" i="4"/>
  <c r="BE193" i="4"/>
  <c r="BE229" i="4"/>
  <c r="BE242" i="4"/>
  <c r="BE98" i="4"/>
  <c r="BE128" i="4"/>
  <c r="BE133" i="4"/>
  <c r="BE145" i="4"/>
  <c r="BE206" i="4"/>
  <c r="BE260" i="4"/>
  <c r="BE265" i="4"/>
  <c r="BE113" i="4"/>
  <c r="BE140" i="4"/>
  <c r="BE178" i="4"/>
  <c r="J52" i="4"/>
  <c r="BE123" i="4"/>
  <c r="BE156" i="4"/>
  <c r="BE165" i="4"/>
  <c r="BE203" i="4"/>
  <c r="BE209" i="4"/>
  <c r="BE212" i="4"/>
  <c r="BE215" i="4"/>
  <c r="BE220" i="4"/>
  <c r="BE223" i="4"/>
  <c r="BE226" i="4"/>
  <c r="BE232" i="4"/>
  <c r="BE250" i="4"/>
  <c r="BE253" i="4"/>
  <c r="BE256" i="4"/>
  <c r="BE200" i="4"/>
  <c r="BE246" i="4"/>
  <c r="BE88" i="4"/>
  <c r="BE95" i="4"/>
  <c r="BE137" i="4"/>
  <c r="BE174" i="4"/>
  <c r="BE105" i="4"/>
  <c r="E86" i="3"/>
  <c r="BE99" i="3"/>
  <c r="BE109" i="3"/>
  <c r="BE114" i="3"/>
  <c r="BE123" i="3"/>
  <c r="BE165" i="3"/>
  <c r="BE222" i="3"/>
  <c r="BE302" i="3"/>
  <c r="BE305" i="3"/>
  <c r="BE310" i="3"/>
  <c r="BE470" i="3"/>
  <c r="BE499" i="3"/>
  <c r="BE522" i="3"/>
  <c r="BE530" i="3"/>
  <c r="BE554" i="3"/>
  <c r="BE677" i="3"/>
  <c r="BE701" i="3"/>
  <c r="BE705" i="3"/>
  <c r="BE721" i="3"/>
  <c r="BE750" i="3"/>
  <c r="J82" i="2"/>
  <c r="J60" i="2" s="1"/>
  <c r="BE132" i="3"/>
  <c r="BE380" i="3"/>
  <c r="BE399" i="3"/>
  <c r="BE431" i="3"/>
  <c r="BE434" i="3"/>
  <c r="BE459" i="3"/>
  <c r="BE462" i="3"/>
  <c r="BE490" i="3"/>
  <c r="BE572" i="3"/>
  <c r="BE611" i="3"/>
  <c r="BE713" i="3"/>
  <c r="BE128" i="3"/>
  <c r="BE135" i="3"/>
  <c r="BE158" i="3"/>
  <c r="BE204" i="3"/>
  <c r="BE213" i="3"/>
  <c r="BE243" i="3"/>
  <c r="BE260" i="3"/>
  <c r="BE269" i="3"/>
  <c r="BE321" i="3"/>
  <c r="BE329" i="3"/>
  <c r="BE332" i="3"/>
  <c r="BE360" i="3"/>
  <c r="BE386" i="3"/>
  <c r="BE389" i="3"/>
  <c r="BE407" i="3"/>
  <c r="BE425" i="3"/>
  <c r="BE450" i="3"/>
  <c r="BE525" i="3"/>
  <c r="BE558" i="3"/>
  <c r="BE561" i="3"/>
  <c r="BE564" i="3"/>
  <c r="BE632" i="3"/>
  <c r="BE673" i="3"/>
  <c r="F93" i="3"/>
  <c r="BE104" i="3"/>
  <c r="BE119" i="3"/>
  <c r="BE152" i="3"/>
  <c r="BE174" i="3"/>
  <c r="BE225" i="3"/>
  <c r="BE235" i="3"/>
  <c r="BE272" i="3"/>
  <c r="BE282" i="3"/>
  <c r="BE295" i="3"/>
  <c r="BE324" i="3"/>
  <c r="BE341" i="3"/>
  <c r="BE349" i="3"/>
  <c r="BE442" i="3"/>
  <c r="BE508" i="3"/>
  <c r="BE516" i="3"/>
  <c r="BE519" i="3"/>
  <c r="BE602" i="3"/>
  <c r="BE619" i="3"/>
  <c r="BE645" i="3"/>
  <c r="BE663" i="3"/>
  <c r="BE180" i="3"/>
  <c r="BE249" i="3"/>
  <c r="BE257" i="3"/>
  <c r="BE315" i="3"/>
  <c r="BE338" i="3"/>
  <c r="BE352" i="3"/>
  <c r="BE355" i="3"/>
  <c r="BE402" i="3"/>
  <c r="BE413" i="3"/>
  <c r="BE417" i="3"/>
  <c r="BE439" i="3"/>
  <c r="BE456" i="3"/>
  <c r="BE591" i="3"/>
  <c r="BE668" i="3"/>
  <c r="BE709" i="3"/>
  <c r="J52" i="3"/>
  <c r="BE146" i="3"/>
  <c r="BE300" i="3"/>
  <c r="BE453" i="3"/>
  <c r="BE533" i="3"/>
  <c r="BE579" i="3"/>
  <c r="BE697" i="3"/>
  <c r="BE240" i="3"/>
  <c r="BE246" i="3"/>
  <c r="BE265" i="3"/>
  <c r="BE279" i="3"/>
  <c r="BE344" i="3"/>
  <c r="BE383" i="3"/>
  <c r="BE410" i="3"/>
  <c r="BE428" i="3"/>
  <c r="BE445" i="3"/>
  <c r="BE465" i="3"/>
  <c r="BE483" i="3"/>
  <c r="BE541" i="3"/>
  <c r="BE548" i="3"/>
  <c r="BE681" i="3"/>
  <c r="BE685" i="3"/>
  <c r="BE689" i="3"/>
  <c r="BE693" i="3"/>
  <c r="BE138" i="3"/>
  <c r="BE191" i="3"/>
  <c r="BE194" i="3"/>
  <c r="BE275" i="3"/>
  <c r="BE287" i="3"/>
  <c r="BE290" i="3"/>
  <c r="BE367" i="3"/>
  <c r="BE370" i="3"/>
  <c r="BE405" i="3"/>
  <c r="BE473" i="3"/>
  <c r="BE477" i="3"/>
  <c r="BE487" i="3"/>
  <c r="BE494" i="3"/>
  <c r="BE503" i="3"/>
  <c r="BE511" i="3"/>
  <c r="BE538" i="3"/>
  <c r="BE551" i="3"/>
  <c r="BE649" i="3"/>
  <c r="BE655" i="3"/>
  <c r="BE659" i="3"/>
  <c r="BE717" i="3"/>
  <c r="BE725" i="3"/>
  <c r="BE729" i="3"/>
  <c r="E48" i="2"/>
  <c r="J52" i="2"/>
  <c r="F55" i="2"/>
  <c r="BE84" i="2"/>
  <c r="BE87" i="2"/>
  <c r="BE92" i="2"/>
  <c r="BA55" i="1"/>
  <c r="BC55" i="1"/>
  <c r="AW55" i="1"/>
  <c r="BB55" i="1"/>
  <c r="BD55" i="1"/>
  <c r="F35" i="5"/>
  <c r="BB58" i="1"/>
  <c r="F36" i="7"/>
  <c r="BC60" i="1" s="1"/>
  <c r="F37" i="6"/>
  <c r="BD59" i="1"/>
  <c r="F35" i="9"/>
  <c r="BB62" i="1" s="1"/>
  <c r="F36" i="8"/>
  <c r="BC61" i="1"/>
  <c r="F34" i="6"/>
  <c r="BA59" i="1"/>
  <c r="F37" i="8"/>
  <c r="BD61" i="1" s="1"/>
  <c r="F37" i="7"/>
  <c r="BD60" i="1"/>
  <c r="F34" i="4"/>
  <c r="BA57" i="1" s="1"/>
  <c r="F37" i="9"/>
  <c r="BD62" i="1"/>
  <c r="F35" i="3"/>
  <c r="BB56" i="1" s="1"/>
  <c r="F36" i="10"/>
  <c r="BC63" i="1"/>
  <c r="J34" i="8"/>
  <c r="AW61" i="1" s="1"/>
  <c r="J34" i="10"/>
  <c r="AW63" i="1"/>
  <c r="F35" i="6"/>
  <c r="BB59" i="1" s="1"/>
  <c r="F35" i="10"/>
  <c r="BB63" i="1"/>
  <c r="F36" i="5"/>
  <c r="BC58" i="1" s="1"/>
  <c r="F34" i="8"/>
  <c r="BA61" i="1"/>
  <c r="F34" i="5"/>
  <c r="BA58" i="1" s="1"/>
  <c r="F34" i="7"/>
  <c r="BA60" i="1"/>
  <c r="J34" i="9"/>
  <c r="AW62" i="1" s="1"/>
  <c r="F34" i="3"/>
  <c r="BA56" i="1"/>
  <c r="F37" i="10"/>
  <c r="BD63" i="1" s="1"/>
  <c r="F34" i="9"/>
  <c r="BA62" i="1"/>
  <c r="F37" i="4"/>
  <c r="BD57" i="1" s="1"/>
  <c r="F36" i="4"/>
  <c r="BC57" i="1"/>
  <c r="J34" i="6"/>
  <c r="AW59" i="1" s="1"/>
  <c r="F36" i="6"/>
  <c r="BC59" i="1"/>
  <c r="J34" i="3"/>
  <c r="AW56" i="1" s="1"/>
  <c r="F37" i="5"/>
  <c r="BD58" i="1"/>
  <c r="F35" i="8"/>
  <c r="BB61" i="1" s="1"/>
  <c r="J34" i="7"/>
  <c r="AW60" i="1"/>
  <c r="J34" i="4"/>
  <c r="AW57" i="1" s="1"/>
  <c r="F37" i="3"/>
  <c r="BD56" i="1"/>
  <c r="F36" i="9"/>
  <c r="BC62" i="1" s="1"/>
  <c r="F34" i="10"/>
  <c r="BA63" i="1"/>
  <c r="F35" i="4"/>
  <c r="BB57" i="1" s="1"/>
  <c r="J34" i="5"/>
  <c r="AW58" i="1"/>
  <c r="F35" i="7"/>
  <c r="BB60" i="1" s="1"/>
  <c r="F36" i="3"/>
  <c r="BC56" i="1"/>
  <c r="J30" i="2" l="1"/>
  <c r="J59" i="2"/>
  <c r="BK203" i="9"/>
  <c r="J203" i="9" s="1"/>
  <c r="J63" i="9" s="1"/>
  <c r="BK86" i="9"/>
  <c r="J86" i="9" s="1"/>
  <c r="J60" i="9" s="1"/>
  <c r="R313" i="3"/>
  <c r="R96" i="3"/>
  <c r="R88" i="6"/>
  <c r="R87" i="6"/>
  <c r="P85" i="8"/>
  <c r="P84" i="8"/>
  <c r="AU61" i="1"/>
  <c r="BK87" i="5"/>
  <c r="J87" i="5" s="1"/>
  <c r="J60" i="5" s="1"/>
  <c r="T85" i="8"/>
  <c r="T84" i="8"/>
  <c r="P88" i="6"/>
  <c r="P87" i="6"/>
  <c r="AU59" i="1"/>
  <c r="R86" i="4"/>
  <c r="R85" i="4" s="1"/>
  <c r="P86" i="5"/>
  <c r="AU58" i="1"/>
  <c r="BK85" i="8"/>
  <c r="J85" i="8" s="1"/>
  <c r="J60" i="8" s="1"/>
  <c r="T85" i="9"/>
  <c r="P86" i="4"/>
  <c r="P85" i="4" s="1"/>
  <c r="AU57" i="1" s="1"/>
  <c r="R203" i="9"/>
  <c r="R85" i="9"/>
  <c r="P313" i="3"/>
  <c r="T88" i="6"/>
  <c r="T87" i="6"/>
  <c r="T107" i="5"/>
  <c r="T86" i="5" s="1"/>
  <c r="R85" i="10"/>
  <c r="R84" i="10"/>
  <c r="T313" i="3"/>
  <c r="T96" i="3" s="1"/>
  <c r="T85" i="7"/>
  <c r="T84" i="7"/>
  <c r="R107" i="5"/>
  <c r="R86" i="5" s="1"/>
  <c r="P203" i="9"/>
  <c r="P85" i="9"/>
  <c r="AU62" i="1"/>
  <c r="P97" i="3"/>
  <c r="P96" i="3" s="1"/>
  <c r="AU56" i="1" s="1"/>
  <c r="AG55" i="1"/>
  <c r="BK85" i="10"/>
  <c r="J85" i="10" s="1"/>
  <c r="J60" i="10" s="1"/>
  <c r="BK313" i="3"/>
  <c r="J313" i="3" s="1"/>
  <c r="J67" i="3" s="1"/>
  <c r="BK84" i="7"/>
  <c r="J84" i="7" s="1"/>
  <c r="J30" i="7" s="1"/>
  <c r="AG60" i="1" s="1"/>
  <c r="BK87" i="6"/>
  <c r="J87" i="6"/>
  <c r="J30" i="6" s="1"/>
  <c r="AG59" i="1" s="1"/>
  <c r="BK85" i="4"/>
  <c r="J85" i="4" s="1"/>
  <c r="J59" i="4" s="1"/>
  <c r="J97" i="3"/>
  <c r="J60" i="3" s="1"/>
  <c r="F33" i="2"/>
  <c r="AZ55" i="1"/>
  <c r="BD54" i="1"/>
  <c r="W33" i="1"/>
  <c r="BC54" i="1"/>
  <c r="W32" i="1" s="1"/>
  <c r="F33" i="4"/>
  <c r="AZ57" i="1"/>
  <c r="J33" i="9"/>
  <c r="AV62" i="1" s="1"/>
  <c r="AT62" i="1" s="1"/>
  <c r="F33" i="7"/>
  <c r="AZ60" i="1"/>
  <c r="F33" i="6"/>
  <c r="AZ59" i="1" s="1"/>
  <c r="F33" i="10"/>
  <c r="AZ63" i="1"/>
  <c r="J33" i="2"/>
  <c r="AV55" i="1" s="1"/>
  <c r="AT55" i="1" s="1"/>
  <c r="AN55" i="1" s="1"/>
  <c r="J33" i="8"/>
  <c r="AV61" i="1" s="1"/>
  <c r="AT61" i="1" s="1"/>
  <c r="BB54" i="1"/>
  <c r="W31" i="1" s="1"/>
  <c r="J33" i="4"/>
  <c r="AV57" i="1"/>
  <c r="AT57" i="1"/>
  <c r="BA54" i="1"/>
  <c r="W30" i="1" s="1"/>
  <c r="F33" i="3"/>
  <c r="AZ56" i="1"/>
  <c r="J33" i="7"/>
  <c r="AV60" i="1" s="1"/>
  <c r="AT60" i="1" s="1"/>
  <c r="F33" i="8"/>
  <c r="AZ61" i="1" s="1"/>
  <c r="J33" i="10"/>
  <c r="AV63" i="1"/>
  <c r="AT63" i="1"/>
  <c r="F33" i="9"/>
  <c r="AZ62" i="1" s="1"/>
  <c r="F33" i="5"/>
  <c r="AZ58" i="1"/>
  <c r="J33" i="5"/>
  <c r="AV58" i="1" s="1"/>
  <c r="AT58" i="1" s="1"/>
  <c r="J33" i="6"/>
  <c r="AV59" i="1" s="1"/>
  <c r="AT59" i="1" s="1"/>
  <c r="J33" i="3"/>
  <c r="AV56" i="1"/>
  <c r="AT56" i="1" s="1"/>
  <c r="BK85" i="9" l="1"/>
  <c r="J85" i="9" s="1"/>
  <c r="J30" i="9" s="1"/>
  <c r="AG62" i="1" s="1"/>
  <c r="BK84" i="8"/>
  <c r="J84" i="8"/>
  <c r="J30" i="8" s="1"/>
  <c r="AG61" i="1" s="1"/>
  <c r="BK84" i="10"/>
  <c r="J84" i="10" s="1"/>
  <c r="J59" i="10" s="1"/>
  <c r="BK96" i="3"/>
  <c r="J96" i="3"/>
  <c r="BK86" i="5"/>
  <c r="J86" i="5"/>
  <c r="J59" i="5"/>
  <c r="AN62" i="1"/>
  <c r="J59" i="9"/>
  <c r="J39" i="9"/>
  <c r="AN60" i="1"/>
  <c r="J59" i="7"/>
  <c r="AN59" i="1"/>
  <c r="J39" i="7"/>
  <c r="J59" i="6"/>
  <c r="J39" i="6"/>
  <c r="J39" i="2"/>
  <c r="AX54" i="1"/>
  <c r="AY54" i="1"/>
  <c r="J30" i="3"/>
  <c r="AG56" i="1" s="1"/>
  <c r="J30" i="4"/>
  <c r="AG57" i="1"/>
  <c r="AU54" i="1"/>
  <c r="AW54" i="1"/>
  <c r="AK30" i="1"/>
  <c r="AZ54" i="1"/>
  <c r="W29" i="1"/>
  <c r="J39" i="8" l="1"/>
  <c r="J39" i="3"/>
  <c r="J59" i="8"/>
  <c r="J59" i="3"/>
  <c r="J39" i="4"/>
  <c r="AN57" i="1"/>
  <c r="AN61" i="1"/>
  <c r="AN56" i="1"/>
  <c r="J30" i="10"/>
  <c r="AG63" i="1"/>
  <c r="AV54" i="1"/>
  <c r="AK29" i="1"/>
  <c r="J30" i="5"/>
  <c r="AG58" i="1"/>
  <c r="AN58" i="1"/>
  <c r="J39" i="10" l="1"/>
  <c r="J39" i="5"/>
  <c r="AN63" i="1"/>
  <c r="AG54" i="1"/>
  <c r="AK26" i="1" s="1"/>
  <c r="AT54" i="1"/>
  <c r="AN54" i="1" l="1"/>
  <c r="AK35" i="1"/>
</calcChain>
</file>

<file path=xl/sharedStrings.xml><?xml version="1.0" encoding="utf-8"?>
<sst xmlns="http://schemas.openxmlformats.org/spreadsheetml/2006/main" count="13206" uniqueCount="2006">
  <si>
    <t>Export Komplet</t>
  </si>
  <si>
    <t>VZ</t>
  </si>
  <si>
    <t>2.0</t>
  </si>
  <si>
    <t>ZAMOK</t>
  </si>
  <si>
    <t>False</t>
  </si>
  <si>
    <t>{8afa6c44-e330-482b-baee-9b8448eeb331}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</si>
  <si>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</si>
  <si>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</si>
  <si>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</si>
  <si>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</si>
  <si>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</si>
  <si>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</si>
  <si>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</si>
  <si>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</si>
  <si>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08_24_KARVINA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</si>
  <si>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</si>
  <si>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</si>
  <si>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Zámecké konírny - Community Hub, Objekt I - Inhalatorium SO 04</t>
  </si>
  <si>
    <t>KSO:</t>
  </si>
  <si>
    <t/>
  </si>
  <si>
    <t>CC-CZ:</t>
  </si>
  <si>
    <t>Místo:</t>
  </si>
  <si>
    <t>Park B.Němcové, Karviná Fryštát</t>
  </si>
  <si>
    <t>Datum:</t>
  </si>
  <si>
    <t>Zadavatel:</t>
  </si>
  <si>
    <t>IČ:</t>
  </si>
  <si>
    <t>Statutární město Karviná</t>
  </si>
  <si>
    <t>DIČ:</t>
  </si>
  <si>
    <t>Uchazeč:</t>
  </si>
  <si>
    <t>Vyplň údaj</t>
  </si>
  <si>
    <t>Projektant:</t>
  </si>
  <si>
    <t>Amun Pro s.r.o., Třanovice</t>
  </si>
  <si>
    <t>True</t>
  </si>
  <si>
    <t>Zpracovatel:</t>
  </si>
  <si>
    <t>76445755</t>
  </si>
  <si>
    <t>Ing. Alena Chmelová, Opava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</si>
  <si>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</si>
  <si>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</si>
  <si>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</si>
  <si>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</si>
  <si>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</si>
  <si>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</si>
  <si>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</si>
  <si>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</si>
  <si>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</si>
  <si>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</si>
  <si>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</si>
  <si>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</si>
  <si>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</si>
  <si>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</si>
  <si>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</si>
  <si>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</si>
  <si>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</si>
  <si>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</si>
  <si>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</si>
  <si>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</si>
  <si>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</si>
  <si>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</si>
  <si>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</si>
  <si>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</si>
  <si>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</si>
  <si>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</si>
  <si>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</si>
  <si>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</si>
  <si>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</si>
  <si>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</si>
  <si>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</si>
  <si>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</si>
  <si>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</si>
  <si>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</si>
  <si>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</si>
  <si>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</si>
  <si>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</si>
  <si>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</si>
  <si>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</si>
  <si>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</si>
  <si>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</si>
  <si>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Příprava území</t>
  </si>
  <si>
    <t>STA</t>
  </si>
  <si>
    <t>1</t>
  </si>
  <si>
    <t>{ff346984-a173-4902-9e1e-043f74c4ff42}</t>
  </si>
  <si>
    <t>2</t>
  </si>
  <si>
    <t>Stavební část - SO 04 objekt Inhalatorium</t>
  </si>
  <si>
    <t>{b78c6694-293e-4b63-bd5e-578ec114674c}</t>
  </si>
  <si>
    <t>Zpevněné plochy</t>
  </si>
  <si>
    <t>{2ecf0ea8-15d6-4a57-a92f-65b4d203a40a}</t>
  </si>
  <si>
    <t>3</t>
  </si>
  <si>
    <t>objekt I Inhalatorium_ZTI</t>
  </si>
  <si>
    <t>{b00e5059-bcfa-48df-b94c-a310551ea3b8}</t>
  </si>
  <si>
    <t>4</t>
  </si>
  <si>
    <t>Dešťová kanalizace + Vsak</t>
  </si>
  <si>
    <t>{e1373cb4-264a-4bdb-a78a-7a068f070e68}</t>
  </si>
  <si>
    <t>5</t>
  </si>
  <si>
    <t>Areálový vodovod</t>
  </si>
  <si>
    <t>{7b364612-7cff-4c5a-bbcb-9d32d5ca1608}</t>
  </si>
  <si>
    <t>6</t>
  </si>
  <si>
    <t>Přeložka vodovodu</t>
  </si>
  <si>
    <t>{6cdbf1f4-23d3-4ce2-9d4c-7d3b3944ceb8}</t>
  </si>
  <si>
    <t>7</t>
  </si>
  <si>
    <t>Elektroinstalace</t>
  </si>
  <si>
    <t>{b9f79b0c-a099-4f41-94e5-f7487440e0a4}</t>
  </si>
  <si>
    <t>VRN</t>
  </si>
  <si>
    <t>Vedlejší rozpočtové náklady</t>
  </si>
  <si>
    <t>{d13471d5-6b0d-4734-aa5a-9d57795419fe}</t>
  </si>
  <si>
    <t>KRYCÍ LIST SOUPISU PRACÍ</t>
  </si>
  <si>
    <t>Objekt:</t>
  </si>
  <si>
    <t>0 - Příprava území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</si>
  <si>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</si>
  <si>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</si>
  <si>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</si>
  <si>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</si>
  <si>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</si>
  <si>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</si>
  <si>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</si>
  <si>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</si>
  <si>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</si>
  <si>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</si>
  <si>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</si>
  <si>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</si>
  <si>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</si>
  <si>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</si>
  <si>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</si>
  <si>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</si>
  <si>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</si>
  <si>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</si>
  <si>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</si>
  <si>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</si>
  <si>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</si>
  <si>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</si>
  <si>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</si>
  <si>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</si>
  <si>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121151123</t>
  </si>
  <si>
    <t>Sejmutí ornice plochy přes 500 m2 tl vrstvy do 200 mm strojně</t>
  </si>
  <si>
    <t>m2</t>
  </si>
  <si>
    <t>CS ÚRS 2023 02</t>
  </si>
  <si>
    <t>709535271</t>
  </si>
  <si>
    <t>PP</t>
  </si>
  <si>
    <t>Sejmutí ornice strojně při souvislé ploše přes 500 m2, tl. vrstvy do 200 mm</t>
  </si>
  <si>
    <t>Online PSC</t>
  </si>
  <si>
    <t>https://podminky.urs.cz/item/CS_URS_2023_02/121151123</t>
  </si>
  <si>
    <t>162351103</t>
  </si>
  <si>
    <t>Vodorovné přemístění přes 50 do 500 m výkopku/sypaniny z horniny třídy těžitelnosti I skupiny 1 až 3</t>
  </si>
  <si>
    <t>m3</t>
  </si>
  <si>
    <t>-1925077940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</si>
  <si>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</si>
  <si>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https://podminky.urs.cz/item/CS_URS_2023_02/162351103</t>
  </si>
  <si>
    <t>VV</t>
  </si>
  <si>
    <t>"ornice na meziskládku"  600,000*0,200</t>
  </si>
  <si>
    <t>zpětně bude použito pro terénní úpravy a ohumusování - viz rozpočet  Zpevněné plochy</t>
  </si>
  <si>
    <t>171251201</t>
  </si>
  <si>
    <t>Uložení sypaniny na skládky nebo meziskládky</t>
  </si>
  <si>
    <t>766662113</t>
  </si>
  <si>
    <t>Uložení sypaniny na skládky nebo meziskládky bez hutnění s upravením uložené sypaniny do předepsaného tvaru</t>
  </si>
  <si>
    <t>https://podminky.urs.cz/item/CS_URS_2023_02/171251201</t>
  </si>
  <si>
    <t>1 - Stavební část - SO 04 objekt Inhalatorium</t>
  </si>
  <si>
    <t xml:space="preserve">    2 - Zakládání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</si>
  <si>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</si>
  <si>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</si>
  <si>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</si>
  <si>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</si>
  <si>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</si>
  <si>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</si>
  <si>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</si>
  <si>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</si>
  <si>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</si>
  <si>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</si>
  <si>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</si>
  <si>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</si>
  <si>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</si>
  <si>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</si>
  <si>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>131251104</t>
  </si>
  <si>
    <t>Hloubení jam nezapažených v hornině třídy těžitelnosti I skupiny 3 objem do 500 m3 strojně</t>
  </si>
  <si>
    <t>33301713</t>
  </si>
  <si>
    <t>Hloubení nezapažených jam a zářezů strojně s urovnáním dna do předepsaného profilu a spádu v hornině třídy těžitelnosti I skupiny 3 přes 100 do 500 m3</t>
  </si>
  <si>
    <t>https://podminky.urs.cz/item/CS_URS_2023_02/131251104</t>
  </si>
  <si>
    <t xml:space="preserve">dle ZT a PD </t>
  </si>
  <si>
    <t>19,000*11,500</t>
  </si>
  <si>
    <t>132251102</t>
  </si>
  <si>
    <t>Hloubení rýh nezapažených š do 800 mm v hornině třídy těžitelnosti I skupiny 3 objem do 50 m3 strojně</t>
  </si>
  <si>
    <t>-963375239</t>
  </si>
  <si>
    <t>Hloubení nezapažených rýh šířky do 800 mm strojně s urovnáním dna do předepsaného profilu a spádu v hornině třídy těžitelnosti I skupiny 3 přes 20 do 50 m3</t>
  </si>
  <si>
    <t>https://podminky.urs.cz/item/CS_URS_2023_02/132251102</t>
  </si>
  <si>
    <t>87,600*0,400</t>
  </si>
  <si>
    <t>162251102</t>
  </si>
  <si>
    <t>Vodorovné přemístění přes 20 do 50 m výkopku/sypaniny z horniny třídy těžitelnosti I skupiny 1 až 3</t>
  </si>
  <si>
    <t>-266367034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</si>
  <si>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</si>
  <si>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https://podminky.urs.cz/item/CS_URS_2023_02/162251102</t>
  </si>
  <si>
    <t>"meziskládky, zemina k zásypům - tam a zpět"  120,000*2</t>
  </si>
  <si>
    <t>162751117</t>
  </si>
  <si>
    <t>Vodorovné přemístění přes 9 000 do 10000 m výkopku/sypaniny z horniny třídy těžitelnosti I skupiny 1 až 3</t>
  </si>
  <si>
    <t>-1369964833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</si>
  <si>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</si>
  <si>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https://podminky.urs.cz/item/CS_URS_2023_02/162751117</t>
  </si>
  <si>
    <t>"výkopy mínus zásypy"  218,500+35,040-120,000</t>
  </si>
  <si>
    <t>162751119</t>
  </si>
  <si>
    <t>Příplatek k vodorovnému přemístění výkopku/sypaniny z horniny třídy těžitelnosti I skupiny 1 až 3 ZKD 1000 m přes 10000 m</t>
  </si>
  <si>
    <t>-240683936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</si>
  <si>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</si>
  <si>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https://podminky.urs.cz/item/CS_URS_2023_02/162751119</t>
  </si>
  <si>
    <t>133,54*2 'Přepočtené koeficientem množství</t>
  </si>
  <si>
    <t>167151111</t>
  </si>
  <si>
    <t>Nakládání výkopku z hornin třídy těžitelnosti I skupiny 1 až 3 přes 100 m3</t>
  </si>
  <si>
    <t>-636035774</t>
  </si>
  <si>
    <t>Nakládání, skládání a překládání neulehlého výkopku nebo sypaniny strojně nakládání, množství přes 100 m3, z hornin třídy těžitelnosti I, skupiny 1 až 3</t>
  </si>
  <si>
    <t>https://podminky.urs.cz/item/CS_URS_2023_02/167151111</t>
  </si>
  <si>
    <t>"z meziskládky k zásypům"  120,000</t>
  </si>
  <si>
    <t>171201231</t>
  </si>
  <si>
    <t>Poplatek za uložení zeminy a kamení na recyklační skládce (skládkovné) kód odpadu 17 05 04</t>
  </si>
  <si>
    <t>t</t>
  </si>
  <si>
    <t>-250992481</t>
  </si>
  <si>
    <t>Poplatek za uložení stavebního odpadu na recyklační skládce (skládkovné) zeminy a kamení zatříděného do Katalogu odpadů pod kódem 17 05 04</t>
  </si>
  <si>
    <t>https://podminky.urs.cz/item/CS_URS_2023_02/171201231</t>
  </si>
  <si>
    <t>133,54*1,8 'Přepočtené koeficientem množství</t>
  </si>
  <si>
    <t>8</t>
  </si>
  <si>
    <t>-197331638</t>
  </si>
  <si>
    <t>9</t>
  </si>
  <si>
    <t>174151101</t>
  </si>
  <si>
    <t>Zásyp jam, šachet rýh nebo kolem objektů sypaninou se zhutněním</t>
  </si>
  <si>
    <t>1929400863</t>
  </si>
  <si>
    <t>Zásyp sypaninou z jakékoliv horniny strojně s uložením výkopku ve vrstvách se zhutněním jam, šachet, rýh nebo kolem objektů v těchto vykopávkách</t>
  </si>
  <si>
    <t>https://podminky.urs.cz/item/CS_URS_2023_02/174151101</t>
  </si>
  <si>
    <t>10</t>
  </si>
  <si>
    <t>181912112</t>
  </si>
  <si>
    <t>Úprava pláně v hornině třídy těžitelnosti I skupiny 3 se zhutněním ručně</t>
  </si>
  <si>
    <t>82393125</t>
  </si>
  <si>
    <t>Úprava pláně vyrovnáním výškových rozdílů ručně v hornině třídy těžitelnosti I skupiny 3 se zhutněním</t>
  </si>
  <si>
    <t>https://podminky.urs.cz/item/CS_URS_2023_02/181912112</t>
  </si>
  <si>
    <t>"pod základy"  260,000</t>
  </si>
  <si>
    <t>"pod dlážděnou plochu"  373,000</t>
  </si>
  <si>
    <t>Součet</t>
  </si>
  <si>
    <t>Zakládání</t>
  </si>
  <si>
    <t>11</t>
  </si>
  <si>
    <t>271532212</t>
  </si>
  <si>
    <t>Podsyp pod základové konstrukce se zhutněním z hrubého kameniva frakce 16 až 32 mm</t>
  </si>
  <si>
    <t>-1919482192</t>
  </si>
  <si>
    <t>Podsyp pod základové konstrukce se zhutněním a urovnáním povrchu z kameniva hrubého, frakce 16 - 32 mm</t>
  </si>
  <si>
    <t>https://podminky.urs.cz/item/CS_URS_2023_02/271532212</t>
  </si>
  <si>
    <t xml:space="preserve">skladba S2l </t>
  </si>
  <si>
    <t>9,480*2,700*0,500*2</t>
  </si>
  <si>
    <t>12</t>
  </si>
  <si>
    <t>273313711</t>
  </si>
  <si>
    <t>Základové desky z betonu tř. C 20/25</t>
  </si>
  <si>
    <t>-1895441912</t>
  </si>
  <si>
    <t>Základy z betonu prostého desky z betonu kamenem neprokládaného tř. C 20/25</t>
  </si>
  <si>
    <t>https://podminky.urs.cz/item/CS_URS_2023_02/273313711</t>
  </si>
  <si>
    <t>dle ZT a PD D.1.2.-D.02</t>
  </si>
  <si>
    <t>skladba S2l - podkladní deska na úroveň -0,80m</t>
  </si>
  <si>
    <t>9,480*2,700*0,050*2</t>
  </si>
  <si>
    <t>13</t>
  </si>
  <si>
    <t>273323611</t>
  </si>
  <si>
    <t>Základové desky ze ŽB pro konstrukce bílých van tř. C 30/37</t>
  </si>
  <si>
    <t>-390858440</t>
  </si>
  <si>
    <t>Základy z betonu železového (bez výztuže) desky z betonu pro konstrukce bílých van tř. C 30/37</t>
  </si>
  <si>
    <t>https://podminky.urs.cz/item/CS_URS_2023_02/273323611</t>
  </si>
  <si>
    <t>na úroveň -0,75m</t>
  </si>
  <si>
    <t>10,180*3,400*0,300*2</t>
  </si>
  <si>
    <t>pozn. bednění  a výztuž desky viz pol. Bednění základových stěn</t>
  </si>
  <si>
    <t>14</t>
  </si>
  <si>
    <t>274313711</t>
  </si>
  <si>
    <t>Základové pásy z betonu tř. C 20/25</t>
  </si>
  <si>
    <t>2063129139</t>
  </si>
  <si>
    <t>Základy z betonu prostého pasy betonu kamenem neprokládaného tř. C 20/25</t>
  </si>
  <si>
    <t>https://podminky.urs.cz/item/CS_URS_2023_02/274313711</t>
  </si>
  <si>
    <t>na úroveň -1,30m pod bílou vanou</t>
  </si>
  <si>
    <t>((10,480+2,700)*2*0,500*0,550)*2</t>
  </si>
  <si>
    <t>na úroveň -1,30m pod ŽB pasem</t>
  </si>
  <si>
    <t>87,600*(0,600+0,400)/2*0,750</t>
  </si>
  <si>
    <t>274322611</t>
  </si>
  <si>
    <t>Základové pasy ze ŽB se zvýšenými nároky na prostředí tř. C 30/37</t>
  </si>
  <si>
    <t>-88261723</t>
  </si>
  <si>
    <t>Základy z betonu železového (bez výztuže) pasy z betonu se zvýšenými nároky na prostředí tř. C 30/37</t>
  </si>
  <si>
    <t>https://podminky.urs.cz/item/CS_URS_2023_02/274322611</t>
  </si>
  <si>
    <t>na úroveň  -0,55 m</t>
  </si>
  <si>
    <t>87,600*0,400*0,400</t>
  </si>
  <si>
    <t>16</t>
  </si>
  <si>
    <t>274351121</t>
  </si>
  <si>
    <t>Zřízení bednění základových pasů rovného</t>
  </si>
  <si>
    <t>268408613</t>
  </si>
  <si>
    <t>Bednění základů pasů rovné zřízení</t>
  </si>
  <si>
    <t>https://podminky.urs.cz/item/CS_URS_2023_02/274351121</t>
  </si>
  <si>
    <t>na úroveň  -0,55 m ŽB</t>
  </si>
  <si>
    <t>87,600*2*0,400</t>
  </si>
  <si>
    <t xml:space="preserve">na úroveň -1,30m pod bílou vanou </t>
  </si>
  <si>
    <t>((10,480+2,700)*2*2*0,550)*2</t>
  </si>
  <si>
    <t>87,600*2*0,770</t>
  </si>
  <si>
    <t>17</t>
  </si>
  <si>
    <t>274351122</t>
  </si>
  <si>
    <t>Odstranění bednění základových pasů rovného</t>
  </si>
  <si>
    <t>44529812</t>
  </si>
  <si>
    <t>Bednění základů pasů rovné odstranění</t>
  </si>
  <si>
    <t>https://podminky.urs.cz/item/CS_URS_2023_02/274351122</t>
  </si>
  <si>
    <t>18</t>
  </si>
  <si>
    <t>274361821</t>
  </si>
  <si>
    <t>Výztuž základových pasů betonářskou ocelí 10 505 (R)</t>
  </si>
  <si>
    <t>359375934</t>
  </si>
  <si>
    <t>Výztuž základů pasů z betonářské oceli 10 505 (R) nebo BSt 500</t>
  </si>
  <si>
    <t>https://podminky.urs.cz/item/CS_URS_2023_02/274361821</t>
  </si>
  <si>
    <t>vodorovně 4xR12, váha 0,888 kg/m</t>
  </si>
  <si>
    <t>87,600*4*0,888*1,1/1000</t>
  </si>
  <si>
    <t>třmínky R6 po 200 mm</t>
  </si>
  <si>
    <t>(87,600/0,200+20)*(0,350+0,350)*2*0,222*1,1/1000</t>
  </si>
  <si>
    <t>19</t>
  </si>
  <si>
    <t>279323112</t>
  </si>
  <si>
    <t>Základová zeď ze ŽB pro konstrukce bílých van tř. C 30/37</t>
  </si>
  <si>
    <t>378532617</t>
  </si>
  <si>
    <t>Základové zdi z betonu železového (bez výztuže) pro konstrukce bílých van tř. C 30/37</t>
  </si>
  <si>
    <t>https://podminky.urs.cz/item/CS_URS_2023_02/279323112</t>
  </si>
  <si>
    <t>((10,180+2,800)*2*0,300*0,750)*2</t>
  </si>
  <si>
    <t>patky</t>
  </si>
  <si>
    <t>0,400*0,400*0,750*6</t>
  </si>
  <si>
    <t>0,400*0,350*0,750*4</t>
  </si>
  <si>
    <t>20</t>
  </si>
  <si>
    <t>279351121</t>
  </si>
  <si>
    <t>Zřízení oboustranného bednění základových zdí</t>
  </si>
  <si>
    <t>-1484248738</t>
  </si>
  <si>
    <t>Bednění základových zdí rovné oboustranné za každou stranu zřízení</t>
  </si>
  <si>
    <t>https://podminky.urs.cz/item/CS_URS_2023_02/279351121</t>
  </si>
  <si>
    <t>"obvod"  (10,180+3,400)*2*1,050*2</t>
  </si>
  <si>
    <t>"vnitřní"  (9,580+2,800+0,350*2)*2*0,750*2</t>
  </si>
  <si>
    <t>"patky"  (0,400+0,400)*2*0,750*6</t>
  </si>
  <si>
    <t>pozn. vč. bednění  desky (bílá vana)</t>
  </si>
  <si>
    <t>279351122</t>
  </si>
  <si>
    <t>Odstranění oboustranného bednění základových zdí</t>
  </si>
  <si>
    <t>-1584059438</t>
  </si>
  <si>
    <t>Bednění základových zdí rovné oboustranné za každou stranu odstranění</t>
  </si>
  <si>
    <t>https://podminky.urs.cz/item/CS_URS_2023_02/279351122</t>
  </si>
  <si>
    <t>22</t>
  </si>
  <si>
    <t>279361821</t>
  </si>
  <si>
    <t>Výztuž základových zdí nosných betonářskou ocelí 10 505</t>
  </si>
  <si>
    <t>160426959</t>
  </si>
  <si>
    <t>Výztuž základových zdí nosných svislých nebo odkloněných od svislice, rovinných nebo oblých, deskových nebo žebrových, včetně výztuže jejich žeber z betonářské oceli 10 505 (R) nebo BSt 500</t>
  </si>
  <si>
    <t>https://podminky.urs.cz/item/CS_URS_2023_02/279361821</t>
  </si>
  <si>
    <t>vč. výztuže desky a patek (bílá vana) - odhad 150 kg/m3 - bude upřesněno v PD D.1.2</t>
  </si>
  <si>
    <t>"deska"  20,767</t>
  </si>
  <si>
    <t>"zdi + patky"  12,822</t>
  </si>
  <si>
    <t>33,589*0,150</t>
  </si>
  <si>
    <t>Komunikace pozemní</t>
  </si>
  <si>
    <t>23</t>
  </si>
  <si>
    <t>564871111</t>
  </si>
  <si>
    <t>Podklad ze štěrkodrtě ŠD plochy přes 100 m2 tl 250 mm</t>
  </si>
  <si>
    <t>-1853998035</t>
  </si>
  <si>
    <t>Podklad ze štěrkodrti ŠD s rozprostřením a zhutněním plochy přes 100 m2, po zhutnění tl. 250 mm</t>
  </si>
  <si>
    <t>https://podminky.urs.cz/item/CS_URS_2023_02/564871111</t>
  </si>
  <si>
    <t>dle TZ a PD</t>
  </si>
  <si>
    <t>"pod dlažbu kamennou"  373,000</t>
  </si>
  <si>
    <t>24</t>
  </si>
  <si>
    <t>591111111</t>
  </si>
  <si>
    <t>Kladení dlažby z kostek velkých z kamene do lože z kameniva těženého tl 50 mm</t>
  </si>
  <si>
    <t>-361666342</t>
  </si>
  <si>
    <t>Kladení dlažby z kostek s provedením lože do tl. 50 mm, s vyplněním spár, s dvojím beraněním a se smetením přebytečného materiálu na krajnici velkých z kamene, do lože z kameniva těženého</t>
  </si>
  <si>
    <t>https://podminky.urs.cz/item/CS_URS_2023_02/591111111</t>
  </si>
  <si>
    <t>25</t>
  </si>
  <si>
    <t>M</t>
  </si>
  <si>
    <t>583-003R</t>
  </si>
  <si>
    <t>kostka štípaná dlažební žula drobná 8/8</t>
  </si>
  <si>
    <t>-1728971883</t>
  </si>
  <si>
    <t>373*1,05 'Přepočtené koeficientem množství</t>
  </si>
  <si>
    <t>26</t>
  </si>
  <si>
    <t>591-001R</t>
  </si>
  <si>
    <t>Příplatek za kladení žulové dlažby do vějíře</t>
  </si>
  <si>
    <t>1267340065</t>
  </si>
  <si>
    <t>Úpravy povrchů, podlahy a osazování výplní</t>
  </si>
  <si>
    <t>27</t>
  </si>
  <si>
    <t>632450132</t>
  </si>
  <si>
    <t>Vyrovnávací cementový potěr tl přes 20 do 30 mm ze suchých směsí provedený v ploše</t>
  </si>
  <si>
    <t>-1996641347</t>
  </si>
  <si>
    <t>Potěr cementový vyrovnávací ze suchých směsí v ploše o průměrné (střední) tl. přes 20 do 30 mm</t>
  </si>
  <si>
    <t>https://podminky.urs.cz/item/CS_URS_2023_02/632450132</t>
  </si>
  <si>
    <t>skladba S2l  bazén</t>
  </si>
  <si>
    <t>"dno"  9,580*2,800*(0,010+0,050)/2</t>
  </si>
  <si>
    <t>"2x"  0,805*2</t>
  </si>
  <si>
    <t>Ostatní konstrukce a práce, bourání</t>
  </si>
  <si>
    <t>28</t>
  </si>
  <si>
    <t>941211321</t>
  </si>
  <si>
    <t>Odborná prohlídka lešení řadového rámového lehkého s podlahami zatížení do 200 kg/m2 š od 0,6 do 0,9 m v do 25 m pl přes 500 do 2000 m2 nezakrytého</t>
  </si>
  <si>
    <t>kus</t>
  </si>
  <si>
    <t>1738875668</t>
  </si>
  <si>
    <t>Odborná prohlídka lešení řadového rámového lehkého pracovního s podlahami s provozním zatížením tř. 3 do 200 kg/m2 šířky tř. SW06 od 0,6 do 0,9 m výšky do 25 m, celkové plochy přes 500 do 2 000 m2 nezakrytého</t>
  </si>
  <si>
    <t>https://podminky.urs.cz/item/CS_URS_2023_02/941211321</t>
  </si>
  <si>
    <t>29</t>
  </si>
  <si>
    <t>941211111</t>
  </si>
  <si>
    <t>Montáž lešení řadového rámového lehkého zatížení do 200 kg/m2 š od 0,6 do 0,9 m v do 10 m</t>
  </si>
  <si>
    <t>2136151368</t>
  </si>
  <si>
    <t>Lešení řadové rámové lehké pracovní s podlahami s provozním zatížením tř. 3 do 200 kg/m2 šířky tř. SW06 od 0,6 do 0,9 m výšky do 10 m montáž</t>
  </si>
  <si>
    <t>https://podminky.urs.cz/item/CS_URS_2023_02/941211111</t>
  </si>
  <si>
    <t>(30,000+12,000)*2*8,500</t>
  </si>
  <si>
    <t>30</t>
  </si>
  <si>
    <t>941211211</t>
  </si>
  <si>
    <t>Příplatek k lešení řadovému rámovému lehkému do 200 kg/m2 š od 0,6 do 0,9 m v do 10 m za každý den použití</t>
  </si>
  <si>
    <t>-1146972636</t>
  </si>
  <si>
    <t>Lešení řadové rámové lehké pracovní s podlahami s provozním zatížením tř. 3 do 200 kg/m2 šířky tř. SW06 od 0,6 do 0,9 m výšky do 10 m příplatek za každý den použití</t>
  </si>
  <si>
    <t>https://podminky.urs.cz/item/CS_URS_2023_02/941211211</t>
  </si>
  <si>
    <t>714*90 'Přepočtené koeficientem množství</t>
  </si>
  <si>
    <t>31</t>
  </si>
  <si>
    <t>941211811</t>
  </si>
  <si>
    <t>Demontáž lešení řadového rámového lehkého zatížení do 200 kg/m2 š od 0,6 do 0,9 m v do 10 m</t>
  </si>
  <si>
    <t>-924184321</t>
  </si>
  <si>
    <t>Lešení řadové rámové lehké pracovní s podlahami s provozním zatížením tř. 3 do 200 kg/m2 šířky tř. SW06 od 0,6 do 0,9 m výšky do 10 m demontáž</t>
  </si>
  <si>
    <t>https://podminky.urs.cz/item/CS_URS_2023_02/941211811</t>
  </si>
  <si>
    <t>32</t>
  </si>
  <si>
    <t>944511111</t>
  </si>
  <si>
    <t>Montáž ochranné sítě z textilie z umělých vláken</t>
  </si>
  <si>
    <t>-1828384795</t>
  </si>
  <si>
    <t>Síť ochranná zavěšená na konstrukci lešení z textilie z umělých vláken montáž</t>
  </si>
  <si>
    <t>https://podminky.urs.cz/item/CS_URS_2023_02/944511111</t>
  </si>
  <si>
    <t>33</t>
  </si>
  <si>
    <t>944511211</t>
  </si>
  <si>
    <t>Příplatek k ochranné síti za každý den použití</t>
  </si>
  <si>
    <t>816364829</t>
  </si>
  <si>
    <t>Síť ochranná zavěšená na konstrukci lešení z textilie z umělých vláken příplatek k ceně za každý den použití</t>
  </si>
  <si>
    <t>https://podminky.urs.cz/item/CS_URS_2023_02/944511211</t>
  </si>
  <si>
    <t>34</t>
  </si>
  <si>
    <t>944511811</t>
  </si>
  <si>
    <t>Demontáž ochranné sítě z textilie z umělých vláken</t>
  </si>
  <si>
    <t>1655221497</t>
  </si>
  <si>
    <t>Síť ochranná zavěšená na konstrukci lešení z textilie z umělých vláken demontáž</t>
  </si>
  <si>
    <t>https://podminky.urs.cz/item/CS_URS_2023_02/944511811</t>
  </si>
  <si>
    <t>35</t>
  </si>
  <si>
    <t>949101111</t>
  </si>
  <si>
    <t>Lešení pomocné pro objekty pozemních staveb s lešeňovou podlahou v do 1,9 m zatížení do 150 kg/m2</t>
  </si>
  <si>
    <t>1042839081</t>
  </si>
  <si>
    <t>Lešení pomocné pracovní pro objekty pozemních staveb pro zatížení do 150 kg/m2, o výšce lešeňové podlahy do 1,9 m</t>
  </si>
  <si>
    <t>https://podminky.urs.cz/item/CS_URS_2023_02/949101111</t>
  </si>
  <si>
    <t>27,000*10,400/2</t>
  </si>
  <si>
    <t>36</t>
  </si>
  <si>
    <t>949101112</t>
  </si>
  <si>
    <t>Lešení pomocné pro objekty pozemních staveb s lešeňovou podlahou v přes 1,9 do 3,5 m zatížení do 150 kg/m2</t>
  </si>
  <si>
    <t>-655801258</t>
  </si>
  <si>
    <t>Lešení pomocné pracovní pro objekty pozemních staveb pro zatížení do 150 kg/m2, o výšce lešeňové podlahy přes 1,9 do 3,5 m</t>
  </si>
  <si>
    <t>https://podminky.urs.cz/item/CS_URS_2023_02/949101112</t>
  </si>
  <si>
    <t>37</t>
  </si>
  <si>
    <t>952901111</t>
  </si>
  <si>
    <t>Vyčištění budov bytové a občanské výstavby při výšce podlaží do 4 m</t>
  </si>
  <si>
    <t>-2088527993</t>
  </si>
  <si>
    <t>Vyčištění budov nebo objektů před předáním do užívání budov bytové nebo občanské výstavby, světlé výšky podlaží do 4 m</t>
  </si>
  <si>
    <t>https://podminky.urs.cz/item/CS_URS_2023_02/952901111</t>
  </si>
  <si>
    <t>27,000*10,400</t>
  </si>
  <si>
    <t>38</t>
  </si>
  <si>
    <t>953943211</t>
  </si>
  <si>
    <t>Osazování hasicího přístroje</t>
  </si>
  <si>
    <t>-254044101</t>
  </si>
  <si>
    <t>Osazování drobných kovových předmětů kotvených do stěny hasicího přístroje</t>
  </si>
  <si>
    <t>https://podminky.urs.cz/item/CS_URS_2023_02/953943211</t>
  </si>
  <si>
    <t>dle TZ a PD, D.1.1. b PSV1  Výpis zámečnických výrobků</t>
  </si>
  <si>
    <t>"Z1"  2</t>
  </si>
  <si>
    <t>39</t>
  </si>
  <si>
    <t>953-Z1</t>
  </si>
  <si>
    <t>přístroj hasicí ruční práškový s min. hasící schopností 27A</t>
  </si>
  <si>
    <t>1061048939</t>
  </si>
  <si>
    <t>40</t>
  </si>
  <si>
    <t>993111111</t>
  </si>
  <si>
    <t>Dovoz a odvoz lešení řadového do 10 km včetně naložení a složení</t>
  </si>
  <si>
    <t>-1690333132</t>
  </si>
  <si>
    <t>Dovoz a odvoz lešení včetně naložení a složení řadového, na vzdálenost do 10 km</t>
  </si>
  <si>
    <t>https://podminky.urs.cz/item/CS_URS_2023_02/993111111</t>
  </si>
  <si>
    <t>41</t>
  </si>
  <si>
    <t>993111119</t>
  </si>
  <si>
    <t>Příplatek k ceně dovozu a odvozu lešení řadového ZKD 10 km přes 10 km</t>
  </si>
  <si>
    <t>-644548068</t>
  </si>
  <si>
    <t>Dovoz a odvoz lešení včetně naložení a složení řadového, na vzdálenost Příplatek k ceně za každých dalších i započatých 10 km přes 10 km</t>
  </si>
  <si>
    <t>https://podminky.urs.cz/item/CS_URS_2023_02/993111119</t>
  </si>
  <si>
    <t>714*10 'Přepočtené koeficientem množství</t>
  </si>
  <si>
    <t>998</t>
  </si>
  <si>
    <t>Přesun hmot</t>
  </si>
  <si>
    <t>42</t>
  </si>
  <si>
    <t>998011002</t>
  </si>
  <si>
    <t>Přesun hmot pro budovy zděné v přes 6 do 12 m</t>
  </si>
  <si>
    <t>-1605365750</t>
  </si>
  <si>
    <t>Přesun hmot pro budovy občanské výstavby, bydlení, výrobu a služby s nosnou svislou konstrukcí zděnou z cihel, tvárnic nebo kamene vodorovná dopravní vzdálenost do 100 m pro budovy výšky přes 6 do 12 m</t>
  </si>
  <si>
    <t>https://podminky.urs.cz/item/CS_URS_2023_02/998011002</t>
  </si>
  <si>
    <t>PSV</t>
  </si>
  <si>
    <t>Práce a dodávky PSV</t>
  </si>
  <si>
    <t>711</t>
  </si>
  <si>
    <t>Izolace proti vodě, vlhkosti a plynům</t>
  </si>
  <si>
    <t>43</t>
  </si>
  <si>
    <t>711111001</t>
  </si>
  <si>
    <t>Provedení izolace proti zemní vlhkosti vodorovné za studena nátěrem penetračním</t>
  </si>
  <si>
    <t>-1647488805</t>
  </si>
  <si>
    <t>Provedení izolace proti zemní vlhkosti natěradly a tmely za studena na ploše vodorovné V nátěrem penetračním</t>
  </si>
  <si>
    <t>https://podminky.urs.cz/item/CS_URS_2023_02/711111001</t>
  </si>
  <si>
    <t>10,180*3,400*2</t>
  </si>
  <si>
    <t>44</t>
  </si>
  <si>
    <t>11163150</t>
  </si>
  <si>
    <t>lak penetrační asfaltový</t>
  </si>
  <si>
    <t>-1254266232</t>
  </si>
  <si>
    <t>69,224*0,0003 'Přepočtené koeficientem množství</t>
  </si>
  <si>
    <t>45</t>
  </si>
  <si>
    <t>711112001</t>
  </si>
  <si>
    <t>Provedení izolace proti zemní vlhkosti svislé za studena nátěrem penetračním</t>
  </si>
  <si>
    <t>-1222505839</t>
  </si>
  <si>
    <t>Provedení izolace proti zemní vlhkosti natěradly a tmely za studena na ploše svislé S nátěrem penetračním</t>
  </si>
  <si>
    <t>https://podminky.urs.cz/item/CS_URS_2023_02/711112001</t>
  </si>
  <si>
    <t>(10,180+3,400)*2*0,750*2</t>
  </si>
  <si>
    <t>46</t>
  </si>
  <si>
    <t>-1851384180</t>
  </si>
  <si>
    <t>40,74*0,00034 'Přepočtené koeficientem množství</t>
  </si>
  <si>
    <t>47</t>
  </si>
  <si>
    <t>711141559</t>
  </si>
  <si>
    <t>Provedení izolace proti zemní vlhkosti pásy přitavením vodorovné NAIP</t>
  </si>
  <si>
    <t>995584558</t>
  </si>
  <si>
    <t>Provedení izolace proti zemní vlhkosti pásy přitavením NAIP na ploše vodorovné V</t>
  </si>
  <si>
    <t>https://podminky.urs.cz/item/CS_URS_2023_02/711141559</t>
  </si>
  <si>
    <t>"2x"  69,224*2</t>
  </si>
  <si>
    <t>48</t>
  </si>
  <si>
    <t>62853004</t>
  </si>
  <si>
    <t>pás asfaltový natavitelný modifikovaný SBS s vložkou ze skleněné tkaniny a spalitelnou PE fólií nebo jemnozrnným minerálním posypem na horním povrchu tl 4,0mm</t>
  </si>
  <si>
    <t>961023570</t>
  </si>
  <si>
    <t>69,224*1,1655 'Přepočtené koeficientem množství</t>
  </si>
  <si>
    <t>49</t>
  </si>
  <si>
    <t>62855001</t>
  </si>
  <si>
    <t>pás asfaltový natavitelný modifikovaný SBS s vložkou z polyesterové rohože a spalitelnou PE fólií nebo jemnozrnným minerálním posypem na horním povrchu tl 4,0mm</t>
  </si>
  <si>
    <t>-585384819</t>
  </si>
  <si>
    <t>50</t>
  </si>
  <si>
    <t>711142559</t>
  </si>
  <si>
    <t>Provedení izolace proti zemní vlhkosti pásy přitavením svislé NAIP</t>
  </si>
  <si>
    <t>-1257503090</t>
  </si>
  <si>
    <t>Provedení izolace proti zemní vlhkosti pásy přitavením NAIP na ploše svislé S</t>
  </si>
  <si>
    <t>https://podminky.urs.cz/item/CS_URS_2023_02/711142559</t>
  </si>
  <si>
    <t>"2x"  40,740*2</t>
  </si>
  <si>
    <t>51</t>
  </si>
  <si>
    <t>-1406565126</t>
  </si>
  <si>
    <t>40,74*1,221 'Přepočtené koeficientem množství</t>
  </si>
  <si>
    <t>52</t>
  </si>
  <si>
    <t>-1792739437</t>
  </si>
  <si>
    <t>53</t>
  </si>
  <si>
    <t>711161212</t>
  </si>
  <si>
    <t>Izolace proti zemní vlhkosti nopovou fólií svislá, nopek v 8,0 mm, tl do 0,6 mm</t>
  </si>
  <si>
    <t>-287999546</t>
  </si>
  <si>
    <t>Izolace proti zemní vlhkosti a beztlakové vodě nopovými fóliemi na ploše svislé S vrstva ochranná, odvětrávací a drenážní výška nopku 8,0 mm, tl. fólie do 0,6 mm</t>
  </si>
  <si>
    <t>https://podminky.urs.cz/item/CS_URS_2023_02/711161212</t>
  </si>
  <si>
    <t>54</t>
  </si>
  <si>
    <t>711461103</t>
  </si>
  <si>
    <t>Provedení izolace proti tlakové vodě vodorovné fólií přilepenou v plné ploše</t>
  </si>
  <si>
    <t>-2007978756</t>
  </si>
  <si>
    <t>Provedení izolace proti povrchové a podpovrchové tlakové vodě fóliemi na ploše vodorovné V přilepenou v plné ploše</t>
  </si>
  <si>
    <t>https://podminky.urs.cz/item/CS_URS_2023_02/711461103</t>
  </si>
  <si>
    <t>"dno"  9,580*2,800</t>
  </si>
  <si>
    <t>"2x"  26,824*2</t>
  </si>
  <si>
    <t>55</t>
  </si>
  <si>
    <t>28322093</t>
  </si>
  <si>
    <t>fólie bazénová mPVC s vícenásobnou ochrannou akrylátovou vrstvou mozaika tl 1,5mm</t>
  </si>
  <si>
    <t>112693402</t>
  </si>
  <si>
    <t>53,648*1,1655 'Přepočtené koeficientem množství</t>
  </si>
  <si>
    <t>56</t>
  </si>
  <si>
    <t>711462103</t>
  </si>
  <si>
    <t>Provedení izolace proti tlakové vodě svislé fólií přilepenou v plné ploše</t>
  </si>
  <si>
    <t>1603144092</t>
  </si>
  <si>
    <t>Provedení izolace proti povrchové a podpovrchové tlakové vodě fóliemi na ploše svislé S přilepenou v plné ploše</t>
  </si>
  <si>
    <t>https://podminky.urs.cz/item/CS_URS_2023_02/711462103</t>
  </si>
  <si>
    <t>"stěny"  (9,580+2,800)*2*0,750</t>
  </si>
  <si>
    <t>"stěny bet. patek"  ((0,400+0,400)*2*3+0,350*4)*0,750</t>
  </si>
  <si>
    <t>"horní plocha bet. patek"  (0,400*0,400*3+0,350*0,400*2)*2</t>
  </si>
  <si>
    <t>"2x"  24,740*2</t>
  </si>
  <si>
    <t>57</t>
  </si>
  <si>
    <t>1974772448</t>
  </si>
  <si>
    <t>49,48*1,221 'Přepočtené koeficientem množství</t>
  </si>
  <si>
    <t>58</t>
  </si>
  <si>
    <t>711491171</t>
  </si>
  <si>
    <t>Provedení doplňků izolace proti vodě na vodorovné ploše z textilií vrstva podkladní</t>
  </si>
  <si>
    <t>433047753</t>
  </si>
  <si>
    <t>Provedení doplňků izolace proti vodě textilií na ploše vodorovné V vrstva podkladní</t>
  </si>
  <si>
    <t>https://podminky.urs.cz/item/CS_URS_2023_02/711491171</t>
  </si>
  <si>
    <t>59</t>
  </si>
  <si>
    <t>69311082</t>
  </si>
  <si>
    <t>geotextilie netkaná separační, ochranná, filtrační, drenážní PP 500g/m2</t>
  </si>
  <si>
    <t>-1692070030</t>
  </si>
  <si>
    <t>53,648*1,05 'Přepočtené koeficientem množství</t>
  </si>
  <si>
    <t>60</t>
  </si>
  <si>
    <t>711491176</t>
  </si>
  <si>
    <t>Připevnění doplňků izolace proti vodě ukončovací lištou</t>
  </si>
  <si>
    <t>m</t>
  </si>
  <si>
    <t>-571048780</t>
  </si>
  <si>
    <t>Provedení doplňků izolace proti vodě textilií připevnění izolace ukončovací lištou</t>
  </si>
  <si>
    <t>https://podminky.urs.cz/item/CS_URS_2023_02/711491176</t>
  </si>
  <si>
    <t>rohové</t>
  </si>
  <si>
    <t>"stěny"  ((9,580+2,800)*2)*2</t>
  </si>
  <si>
    <t>"stěny bet. patek"  ((0,400+0,400)*2*3+0,350*4)*2</t>
  </si>
  <si>
    <t>Mezisoučet</t>
  </si>
  <si>
    <t>"koutové"  61,920</t>
  </si>
  <si>
    <t>61</t>
  </si>
  <si>
    <t>55344005</t>
  </si>
  <si>
    <t>lišta L rohová vnější z poplastovaného plechu (PVC-P) rš 100mm</t>
  </si>
  <si>
    <t>1733986922</t>
  </si>
  <si>
    <t>61,92*1,02 'Přepočtené koeficientem množství</t>
  </si>
  <si>
    <t>62</t>
  </si>
  <si>
    <t>55344006</t>
  </si>
  <si>
    <t>lišta L koutová vnitřní z poplastovaného plechu (PVC-P) rš 100mm</t>
  </si>
  <si>
    <t>1541085952</t>
  </si>
  <si>
    <t>63</t>
  </si>
  <si>
    <t>711-001R</t>
  </si>
  <si>
    <t>kpl</t>
  </si>
  <si>
    <t>30566400</t>
  </si>
  <si>
    <t>Provedení detailů při pokládce bazénové folie - rohy, kouty, ukončení a spoje folie, příp. další ukončovací lišty, napojení na apod.</t>
  </si>
  <si>
    <t>64</t>
  </si>
  <si>
    <t>711491271</t>
  </si>
  <si>
    <t>Provedení doplňků izolace proti vodě na ploše svislé z textilií vrstva podkladní</t>
  </si>
  <si>
    <t>179949340</t>
  </si>
  <si>
    <t>Provedení doplňků izolace proti vodě textilií na ploše svislé S vrstva podkladní</t>
  </si>
  <si>
    <t>https://podminky.urs.cz/item/CS_URS_2023_02/711491271</t>
  </si>
  <si>
    <t>65</t>
  </si>
  <si>
    <t>935420504</t>
  </si>
  <si>
    <t>49,48*1,05 'Přepočtené koeficientem množství</t>
  </si>
  <si>
    <t>66</t>
  </si>
  <si>
    <t>998711102</t>
  </si>
  <si>
    <t>Přesun hmot tonážní pro izolace proti vodě, vlhkosti a plynům v objektech v přes 6 do 12 m</t>
  </si>
  <si>
    <t>925778630</t>
  </si>
  <si>
    <t>Přesun hmot pro izolace proti vodě, vlhkosti a plynům stanovený z hmotnosti přesunovaného materiálu vodorovná dopravní vzdálenost do 50 m v objektech výšky přes 6 do 12 m</t>
  </si>
  <si>
    <t>https://podminky.urs.cz/item/CS_URS_2023_02/998711102</t>
  </si>
  <si>
    <t>712</t>
  </si>
  <si>
    <t>Povlakové krytiny</t>
  </si>
  <si>
    <t>67</t>
  </si>
  <si>
    <t>712311101</t>
  </si>
  <si>
    <t>Provedení povlakové krytiny střech do 10° za studena lakem penetračním nebo asfaltovým</t>
  </si>
  <si>
    <t>-1064071634</t>
  </si>
  <si>
    <t>Provedení povlakové krytiny střech plochých do 10° natěradly a tmely za studena nátěrem lakem penetračním nebo asfaltovým</t>
  </si>
  <si>
    <t>https://podminky.urs.cz/item/CS_URS_2023_02/712311101</t>
  </si>
  <si>
    <t>dle ZT a PD, v.č. I103</t>
  </si>
  <si>
    <t>skladba S1l</t>
  </si>
  <si>
    <t>"střechy STŘ1-STŘ5"   34,60+34,60+7,80+6,20+7,80</t>
  </si>
  <si>
    <t>"atiky"  (27,20+27,20+11,90+10,50+11,90)*(0,150+0,200)</t>
  </si>
  <si>
    <t>68</t>
  </si>
  <si>
    <t>-167579488</t>
  </si>
  <si>
    <t>122,045*0,00032 'Přepočtené koeficientem množství</t>
  </si>
  <si>
    <t>69</t>
  </si>
  <si>
    <t>712331111</t>
  </si>
  <si>
    <t>Provedení povlakové krytiny střech do 10° podkladní vrstvy pásy na sucho samolepící</t>
  </si>
  <si>
    <t>-1012268907</t>
  </si>
  <si>
    <t>Provedení povlakové krytiny střech plochých do 10° pásy na sucho podkladní samolepící asfaltový pás</t>
  </si>
  <si>
    <t>https://podminky.urs.cz/item/CS_URS_2023_02/712331111</t>
  </si>
  <si>
    <t>70</t>
  </si>
  <si>
    <t>62866281</t>
  </si>
  <si>
    <t>pás asfaltový samolepicí modifikovaný SBS s vložkou ze skleněné tkaniny se spalitelnou fólií nebo jemnozrnným minerálním posypem nebo textilií na horním povrchu tl 3,0mm</t>
  </si>
  <si>
    <t>-1676026274</t>
  </si>
  <si>
    <t>122,045*1,1655 'Přepočtené koeficientem množství</t>
  </si>
  <si>
    <t>71</t>
  </si>
  <si>
    <t>712363352</t>
  </si>
  <si>
    <t>Povlakové krytiny střech do 10° z tvarovaných poplastovaných lišt délky 2 m koutová lišta vnitřní rš 100 mm</t>
  </si>
  <si>
    <t>1012027899</t>
  </si>
  <si>
    <t>Povlakové krytiny střech plochých do 10° z tvarovaných poplastovaných lišt pro mPVC vnitřní koutová lišta rš 100 mm</t>
  </si>
  <si>
    <t>https://podminky.urs.cz/item/CS_URS_2023_02/712363352</t>
  </si>
  <si>
    <t>"obvod"    27,20+27,20+11,90+10,50+11,90</t>
  </si>
  <si>
    <t>72</t>
  </si>
  <si>
    <t>712363353</t>
  </si>
  <si>
    <t>Povlakové krytiny střech do 10° z tvarovaných poplastovaných lišt délky 2 m koutová lišta vnější rš 100 mm</t>
  </si>
  <si>
    <t>-2082743957</t>
  </si>
  <si>
    <t>Povlakové krytiny střech plochých do 10° z tvarovaných poplastovaných lišt pro mPVC vnější koutová lišta rš 100 mm</t>
  </si>
  <si>
    <t>https://podminky.urs.cz/item/CS_URS_2023_02/712363353</t>
  </si>
  <si>
    <t>73</t>
  </si>
  <si>
    <t>712363366</t>
  </si>
  <si>
    <t>Povlakové krytiny střech do 10° z tvarovaných poplastovaných lišt délky 2 m rovná lišta rš 100 mm</t>
  </si>
  <si>
    <t>753090608</t>
  </si>
  <si>
    <t>Povlakové krytiny střech plochých do 10° z tvarovaných poplastovaných lišt pro mPVC rovná lišta rš 100 mm</t>
  </si>
  <si>
    <t>https://podminky.urs.cz/item/CS_URS_2023_02/712363366</t>
  </si>
  <si>
    <t>74</t>
  </si>
  <si>
    <t>712363452</t>
  </si>
  <si>
    <t>Provedení povlak krytiny mechanicky kotvenou do trapézu TI tl přes 100 do 140 mm krajní pole, budova v do 18 m</t>
  </si>
  <si>
    <t>1940336932</t>
  </si>
  <si>
    <t>Provedení povlakové krytiny střech plochých do 10° s mechanicky kotvenou izolací včetně položení fólie a horkovzdušného svaření tl. tepelné izolace přes 100 do 140 mm budovy výšky do 18 m, kotvené do trapézového plechu nebo do dřeva krajní pole</t>
  </si>
  <si>
    <t>https://podminky.urs.cz/item/CS_URS_2023_02/712363452</t>
  </si>
  <si>
    <t>75</t>
  </si>
  <si>
    <t>28322012</t>
  </si>
  <si>
    <t>fólie hydroizolační střešní mPVC mechanicky kotvená šedá tl 1,5mm</t>
  </si>
  <si>
    <t>-277127883</t>
  </si>
  <si>
    <t>91*1,1655 'Přepočtené koeficientem množství</t>
  </si>
  <si>
    <t>76</t>
  </si>
  <si>
    <t>712391171</t>
  </si>
  <si>
    <t>Provedení povlakové krytiny střech do 10° podkladní textilní vrstvy</t>
  </si>
  <si>
    <t>1977887692</t>
  </si>
  <si>
    <t>Provedení povlakové krytiny střech plochých do 10° -ostatní práce provedení vrstvy textilní podkladní</t>
  </si>
  <si>
    <t>https://podminky.urs.cz/item/CS_URS_2023_02/712391171</t>
  </si>
  <si>
    <t>77</t>
  </si>
  <si>
    <t>69311068</t>
  </si>
  <si>
    <t>geotextilie netkaná separační, ochranná, filtrační, drenážní PP 300g/m2</t>
  </si>
  <si>
    <t>-1381034711</t>
  </si>
  <si>
    <t>91*1,155 'Přepočtené koeficientem množství</t>
  </si>
  <si>
    <t>78</t>
  </si>
  <si>
    <t>712831101</t>
  </si>
  <si>
    <t>Provedení povlakové krytiny vytažením na konstrukce pásy na sucho AIP, NAIP nebo tkaninou</t>
  </si>
  <si>
    <t>-1584600497</t>
  </si>
  <si>
    <t>Provedení povlakové krytiny střech samostatným vytažením izolačního povlaku pásy na sucho na konstrukce převyšující úroveň střechy, AIP, NAIP nebo tkaninou</t>
  </si>
  <si>
    <t>https://podminky.urs.cz/item/CS_URS_2023_02/712831101</t>
  </si>
  <si>
    <t>79</t>
  </si>
  <si>
    <t>-63191960</t>
  </si>
  <si>
    <t>26,61*1,2 'Přepočtené koeficientem množství</t>
  </si>
  <si>
    <t>80</t>
  </si>
  <si>
    <t>712861702</t>
  </si>
  <si>
    <t>Provedení povlakové krytiny vytažením na konstrukce fólií přilepenou bodově</t>
  </si>
  <si>
    <t>-105914408</t>
  </si>
  <si>
    <t>Provedení povlakové krytiny střech samostatným vytažením izolačního povlaku fólií na konstrukce převyšující úroveň střechy, přilepenou bodově</t>
  </si>
  <si>
    <t>https://podminky.urs.cz/item/CS_URS_2023_02/712861702</t>
  </si>
  <si>
    <t>"atiky STŘ1-STŘ5"  (27,20+27,20+11,90+10,50+11,90)*0,300</t>
  </si>
  <si>
    <t>81</t>
  </si>
  <si>
    <t>-964629600</t>
  </si>
  <si>
    <t>82</t>
  </si>
  <si>
    <t>998712102</t>
  </si>
  <si>
    <t>Přesun hmot tonážní tonážní pro krytiny povlakové v objektech v přes 6 do 12 m</t>
  </si>
  <si>
    <t>230932584</t>
  </si>
  <si>
    <t>Přesun hmot pro povlakové krytiny stanovený z hmotnosti přesunovaného materiálu vodorovná dopravní vzdálenost do 50 m v objektech výšky přes 6 do 12 m</t>
  </si>
  <si>
    <t>https://podminky.urs.cz/item/CS_URS_2023_02/998712102</t>
  </si>
  <si>
    <t>713</t>
  </si>
  <si>
    <t>Izolace tepelné</t>
  </si>
  <si>
    <t>83</t>
  </si>
  <si>
    <t>713141336</t>
  </si>
  <si>
    <t>Montáž izolace tepelné střech plochých lepené za studena nízkoexpanzní (PUR) pěnou, spádová vrstva</t>
  </si>
  <si>
    <t>-1785072801</t>
  </si>
  <si>
    <t>Montáž tepelné izolace střech plochých spádovými klíny v ploše přilepenými za studena nízkoexpanzní (PUR) pěnou</t>
  </si>
  <si>
    <t>https://podminky.urs.cz/item/CS_URS_2023_02/713141336</t>
  </si>
  <si>
    <t>84</t>
  </si>
  <si>
    <t>28376141</t>
  </si>
  <si>
    <t>klín izolační spád do 5% EPS 100</t>
  </si>
  <si>
    <t>1312454455</t>
  </si>
  <si>
    <t>91,000*(0,030+0,110)/2</t>
  </si>
  <si>
    <t>6,37*1,05 'Přepočtené koeficientem množství</t>
  </si>
  <si>
    <t>85</t>
  </si>
  <si>
    <t>713141412</t>
  </si>
  <si>
    <t>Přikotvení tepelné izolace teleskopickými hmoždinkami do betonu jednospádových klínů pro tl izolace přes 90 do 130 mm</t>
  </si>
  <si>
    <t>-1766451282</t>
  </si>
  <si>
    <t>Montáž tepelné izolace střech plochých mechanické přikotvení spádových klínů teleskopickými hmoždinkami včetně dodávky teleskopických hmoždinek, bez položení tepelné izolace pro jednospádové klíny v ploše, tl. izolace přes 90 do 130 mm</t>
  </si>
  <si>
    <t>https://podminky.urs.cz/item/CS_URS_2023_02/713141412</t>
  </si>
  <si>
    <t>86</t>
  </si>
  <si>
    <t>998713102</t>
  </si>
  <si>
    <t>Přesun hmot tonážní pro izolace tepelné v objektech v přes 6 do 12 m</t>
  </si>
  <si>
    <t>-1118171933</t>
  </si>
  <si>
    <t>Přesun hmot pro izolace tepelné stanovený z hmotnosti přesunovaného materiálu vodorovná dopravní vzdálenost do 50 m v objektech výšky přes 6 m do 12 m</t>
  </si>
  <si>
    <t>https://podminky.urs.cz/item/CS_URS_2023_02/998713102</t>
  </si>
  <si>
    <t>721</t>
  </si>
  <si>
    <t>Zdravotechnika - vnitřní kanalizace</t>
  </si>
  <si>
    <t>87</t>
  </si>
  <si>
    <t>721233111</t>
  </si>
  <si>
    <t>Střešní vtok polypropylen PP pro ploché střechy svislý odtok DN 75</t>
  </si>
  <si>
    <t>400463757</t>
  </si>
  <si>
    <t>Střešní vtoky (vpusti) polypropylenové (PP) pro ploché střechy s odtokem svislým DN 75</t>
  </si>
  <si>
    <t>https://podminky.urs.cz/item/CS_URS_2023_02/721233111</t>
  </si>
  <si>
    <t>dle TZ a PD, D.1.1. b PSV4  Výpis klemp. výrobků</t>
  </si>
  <si>
    <t>"K30"  6</t>
  </si>
  <si>
    <t>88</t>
  </si>
  <si>
    <t>998721102</t>
  </si>
  <si>
    <t>Přesun hmot tonážní pro vnitřní kanalizace v objektech v přes 6 do 12 m</t>
  </si>
  <si>
    <t>83963031</t>
  </si>
  <si>
    <t>Přesun hmot pro vnitřní kanalizace stanovený z hmotnosti přesunovaného materiálu vodorovná dopravní vzdálenost do 50 m v objektech výšky přes 6 do 12 m</t>
  </si>
  <si>
    <t>https://podminky.urs.cz/item/CS_URS_2023_02/998721102</t>
  </si>
  <si>
    <t>762</t>
  </si>
  <si>
    <t>Konstrukce tesařské</t>
  </si>
  <si>
    <t>89</t>
  </si>
  <si>
    <t>762-OB1</t>
  </si>
  <si>
    <t>Montáž obkladu stěn z cementotřískových desek na kovovém systémovém roštu</t>
  </si>
  <si>
    <t>-1829682304</t>
  </si>
  <si>
    <t>dle ZT a PD , v.č. I102</t>
  </si>
  <si>
    <t>"skladba OB1 - kompletní provedení"   3,040*5,700*2</t>
  </si>
  <si>
    <t>dodávka roštu v ceně položky - specifikace viz v.č. I102</t>
  </si>
  <si>
    <t>90</t>
  </si>
  <si>
    <t>59590767</t>
  </si>
  <si>
    <t>deska cementotřísková fasádní hladká finální vrstva lazura tl 12mm</t>
  </si>
  <si>
    <t>-106351712</t>
  </si>
  <si>
    <t>34,656*2,5 'Přepočtené koeficientem množství</t>
  </si>
  <si>
    <t>91</t>
  </si>
  <si>
    <t>762-OB2</t>
  </si>
  <si>
    <t>Montáž obkladu stěn z cementotřískových desek, PVC folie a dřevěného obkladu na kovovém systémovém roštu</t>
  </si>
  <si>
    <t>-315705027</t>
  </si>
  <si>
    <t>dle ZT a PD  , v.č. I102</t>
  </si>
  <si>
    <t>"skladba OB2 - kompletní provedení"   2,800*6,400*4</t>
  </si>
  <si>
    <t>92</t>
  </si>
  <si>
    <t>-762597645</t>
  </si>
  <si>
    <t>71,68*1,25 'Přepočtené koeficientem množství</t>
  </si>
  <si>
    <t>93</t>
  </si>
  <si>
    <t>762-OB2.a</t>
  </si>
  <si>
    <t>dřevěný obklad tl. 20 mm, materiál sibiřský modřín, vč. PÚ</t>
  </si>
  <si>
    <t>-1558085717</t>
  </si>
  <si>
    <t>94</t>
  </si>
  <si>
    <t>762-OB2.b</t>
  </si>
  <si>
    <t>PVC hydroizolační folie tl. 1,5 mm</t>
  </si>
  <si>
    <t>956387992</t>
  </si>
  <si>
    <t>95</t>
  </si>
  <si>
    <t>762-OB3</t>
  </si>
  <si>
    <t>Montáž obkladu stěn z dřevěného obkladu na dřevěném roštu</t>
  </si>
  <si>
    <t>-41340350</t>
  </si>
  <si>
    <t>"skladba OB3 - kompletní provedení"   2,100*2,700*1+1,820*3,000*2+2,100*5,700</t>
  </si>
  <si>
    <t>96</t>
  </si>
  <si>
    <t>762-OB3.a</t>
  </si>
  <si>
    <t>-2036500350</t>
  </si>
  <si>
    <t>28,56*1,25 'Přepočtené koeficientem množství</t>
  </si>
  <si>
    <t>97</t>
  </si>
  <si>
    <t>762-OB3podhled</t>
  </si>
  <si>
    <t>Montáž obkladu podhledu z dřevěného obkladu na dřevěném roštu</t>
  </si>
  <si>
    <t>1412300935</t>
  </si>
  <si>
    <t>"skladba OB3 - kompletní provedení"   2,100*3,400*2+1,820*3,400</t>
  </si>
  <si>
    <t>98</t>
  </si>
  <si>
    <t>-795453897</t>
  </si>
  <si>
    <t>20,468*1,25 'Přepočtené koeficientem množství</t>
  </si>
  <si>
    <t>99</t>
  </si>
  <si>
    <t>762-OB4</t>
  </si>
  <si>
    <t>Montáž obkladu stěn z dřevoštěpkových desek a dřevěného obkladu na kovovém systémovém roštu</t>
  </si>
  <si>
    <t>-341916686</t>
  </si>
  <si>
    <t>"skladba OB4 - kompletní provedení"   2,100*5,700*2</t>
  </si>
  <si>
    <t>"odpočet dveří T57"  -0,900*2,020</t>
  </si>
  <si>
    <t>100</t>
  </si>
  <si>
    <t>60726281</t>
  </si>
  <si>
    <t>deska dřevoštěpková OSB 3 P+D broušená tl 12mm</t>
  </si>
  <si>
    <t>-570393499</t>
  </si>
  <si>
    <t>22,122*1,25 'Přepočtené koeficientem množství</t>
  </si>
  <si>
    <t>101</t>
  </si>
  <si>
    <t>762-OB4.a</t>
  </si>
  <si>
    <t>-1486700099</t>
  </si>
  <si>
    <t>102</t>
  </si>
  <si>
    <t>762-OB5</t>
  </si>
  <si>
    <t>Montáž obkladu stěn z cementotřískových desek na dřevěné laťování</t>
  </si>
  <si>
    <t>1469447160</t>
  </si>
  <si>
    <t>"skladba OB5 - kompletní provedení"   1,820*3,000*2</t>
  </si>
  <si>
    <t>103</t>
  </si>
  <si>
    <t>-2024934666</t>
  </si>
  <si>
    <t>10,92*1,1 'Přepočtené koeficientem množství</t>
  </si>
  <si>
    <t>104</t>
  </si>
  <si>
    <t>762-OB5.a</t>
  </si>
  <si>
    <t>deska cementotřísková - příplatek za oboustrannou PÚ</t>
  </si>
  <si>
    <t>647986638</t>
  </si>
  <si>
    <t>105</t>
  </si>
  <si>
    <t>762115110</t>
  </si>
  <si>
    <t>Montáž tesařských stěn na hladko z lepených hranolů průřezové pl do 120 cm2</t>
  </si>
  <si>
    <t>1708438982</t>
  </si>
  <si>
    <t>Montáž konstrukce stěn a příček na hladko (bez zářezů) z lepených hranolů průřezové plochy do 120 cm2</t>
  </si>
  <si>
    <t>https://podminky.urs.cz/item/CS_URS_2023_02/762115110</t>
  </si>
  <si>
    <t>dle ZT a PD, v.č. I106, I108</t>
  </si>
  <si>
    <t>konstrukce věže</t>
  </si>
  <si>
    <t>"4-příčné trámky 100/100"  2*104,000</t>
  </si>
  <si>
    <t>"5-podélné trámky 100/60"  2*95,300</t>
  </si>
  <si>
    <t>106</t>
  </si>
  <si>
    <t>RMAT0001</t>
  </si>
  <si>
    <t>hranol lepený sibiřský modřín pohledový</t>
  </si>
  <si>
    <t>-1433702899</t>
  </si>
  <si>
    <t>hranol lepený sibiřský modřín pohledový tř. C14</t>
  </si>
  <si>
    <t>"4-příčné trámky 100/100"  2*104,000*0,100*0,100</t>
  </si>
  <si>
    <t>"5-podélné trámky 100/60"  2*95,300*0,100*0,060</t>
  </si>
  <si>
    <t>3,224*1,2 'Přepočtené koeficientem množství</t>
  </si>
  <si>
    <t>107</t>
  </si>
  <si>
    <t>762115120</t>
  </si>
  <si>
    <t>Montáž tesařských stěn na hladko z lepených hranolů průřezové pl přes 120 do 224 cm2</t>
  </si>
  <si>
    <t>-1873656584</t>
  </si>
  <si>
    <t>Montáž konstrukce stěn a příček na hladko (bez zářezů) z lepených hranolů průřezové plochy přes 120 do 224 cm2</t>
  </si>
  <si>
    <t>https://podminky.urs.cz/item/CS_URS_2023_02/762115120</t>
  </si>
  <si>
    <t>"2-podélné trámky 80/200"  2*76,24</t>
  </si>
  <si>
    <t>konstrukce inhalatoria</t>
  </si>
  <si>
    <t>"c1-trámky laťování svislé 100/150"  470,00</t>
  </si>
  <si>
    <t>"c2-trámky laťování vodorovné 100/150"  445,00</t>
  </si>
  <si>
    <t>108</t>
  </si>
  <si>
    <t>1633820628</t>
  </si>
  <si>
    <t>"2-podélné trámky 80/200"  2*76,24*0,080*0,200</t>
  </si>
  <si>
    <t>"c1-trámky laťování svislé 100/150"  470,00*0,100*0,150</t>
  </si>
  <si>
    <t>"c2-trámky laťování vodorovné 100/150"  445,00*0,100*0,150</t>
  </si>
  <si>
    <t>16,165*1,2 'Přepočtené koeficientem množství</t>
  </si>
  <si>
    <t>109</t>
  </si>
  <si>
    <t>762115130</t>
  </si>
  <si>
    <t>Montáž tesařských stěn na hladko z lepených hranolů průřezové pl přes 224 do 288 cm2</t>
  </si>
  <si>
    <t>-68518996</t>
  </si>
  <si>
    <t>Montáž konstrukce stěn a příček na hladko (bez zářezů) z lepených hranolů průřezové plochy přes 224 do 288 cm2</t>
  </si>
  <si>
    <t>https://podminky.urs.cz/item/CS_URS_2023_02/762115130</t>
  </si>
  <si>
    <t>"3-horní podélné trámky 80/300"  2*19,06</t>
  </si>
  <si>
    <t>"d1-střešní krokve 150/150" 102,00</t>
  </si>
  <si>
    <t>110</t>
  </si>
  <si>
    <t>-643827532</t>
  </si>
  <si>
    <t>"3-horní podélné trámky 80/300"  2*19,06*0,080*0,300</t>
  </si>
  <si>
    <t>"d1-střešní krokve 150/150" 102,00*0,150*0,150</t>
  </si>
  <si>
    <t>3,21*1,2 'Přepočtené koeficientem množství</t>
  </si>
  <si>
    <t>111</t>
  </si>
  <si>
    <t>76211R-01</t>
  </si>
  <si>
    <t>Montáž konstrukce stěn a příček na hladko (bez zářezů) z lepených hranolů průřezové plochy přes  288 cm2</t>
  </si>
  <si>
    <t>-615992395</t>
  </si>
  <si>
    <t>Montáž konstrukce stěn a příček na hladko (bez zářezů) z lepených hranolů průřezové plochy přes 288 cm2</t>
  </si>
  <si>
    <t>"1-sloup 250/250"  2*24,50</t>
  </si>
  <si>
    <t>"6-podélný trám 250/290"  2*9,53</t>
  </si>
  <si>
    <t>"a1, a2-sloup 180/300"  163,80+55,20</t>
  </si>
  <si>
    <t>"a3, a4-vodorovný trám 180/300"  124,80+6,80</t>
  </si>
  <si>
    <t>"b1, b2, b3-vodorovný trám 200/300"  40,80+40,60+108,00</t>
  </si>
  <si>
    <t>112</t>
  </si>
  <si>
    <t>737641724</t>
  </si>
  <si>
    <t>"1-sloup 250/250"  2*24,50*0,250*0,250</t>
  </si>
  <si>
    <t>"6-podélný trám 250/290"  2*9,53*0,250*0,290</t>
  </si>
  <si>
    <t>"a1, a2-sloup 180/300"  (163,80+55,20)*0,180*0,300</t>
  </si>
  <si>
    <t>"a3, a4-vodorovný trám 180/300"  (124,80+6,80)*0,180*0,300</t>
  </si>
  <si>
    <t>"b1, b2, b3-vodorovný trám 200/300"  (40,80+40,60+108,00)*0,200*0,300</t>
  </si>
  <si>
    <t>34,741*1,2 'Přepočtené koeficientem množství</t>
  </si>
  <si>
    <t>113</t>
  </si>
  <si>
    <t>762195000</t>
  </si>
  <si>
    <t>Spojovací prostředky pro montáž stěn, příček, bednění stěn</t>
  </si>
  <si>
    <t>-1728293808</t>
  </si>
  <si>
    <t>Spojovací prostředky stěn a příček hřebíky, svory, fixační prkna</t>
  </si>
  <si>
    <t>https://podminky.urs.cz/item/CS_URS_2023_02/762195000</t>
  </si>
  <si>
    <t>3,869+19,398+3,852+41,689</t>
  </si>
  <si>
    <t>114</t>
  </si>
  <si>
    <t>762341026</t>
  </si>
  <si>
    <t>Bednění střech rovných sklon do 60° z desek OSB tl 22 mm na pero a drážku šroubovaných na krokve</t>
  </si>
  <si>
    <t>-432436574</t>
  </si>
  <si>
    <t>Bednění střech střech rovných sklonu do 60° s vyřezáním otvorů z dřevoštěpkových desek OSB šroubovaných na krokve na pero a drážku, tloušťky desky 22 mm</t>
  </si>
  <si>
    <t>https://podminky.urs.cz/item/CS_URS_2023_02/762341026</t>
  </si>
  <si>
    <t>115</t>
  </si>
  <si>
    <t>762395000</t>
  </si>
  <si>
    <t>Spojovací prostředky krovů, bednění, laťování, nadstřešních konstrukcí</t>
  </si>
  <si>
    <t>-519089992</t>
  </si>
  <si>
    <t>Spojovací prostředky krovů, bednění a laťování, nadstřešních konstrukcí svory, prkna, hřebíky, pásová ocel, vruty</t>
  </si>
  <si>
    <t>https://podminky.urs.cz/item/CS_URS_2023_02/762395000</t>
  </si>
  <si>
    <t>91,000*0,022</t>
  </si>
  <si>
    <t>116</t>
  </si>
  <si>
    <t>998762202</t>
  </si>
  <si>
    <t>Přesun hmot procentní pro kce tesařské v objektech v přes 6 do 12 m</t>
  </si>
  <si>
    <t>%</t>
  </si>
  <si>
    <t>1347606198</t>
  </si>
  <si>
    <t>Přesun hmot pro konstrukce tesařské stanovený procentní sazbou (%) z ceny vodorovná dopravní vzdálenost do 50 m v objektech výšky přes 6 do 12 m</t>
  </si>
  <si>
    <t>https://podminky.urs.cz/item/CS_URS_2023_02/998762202</t>
  </si>
  <si>
    <t>764</t>
  </si>
  <si>
    <t>Konstrukce klempířské</t>
  </si>
  <si>
    <t>117</t>
  </si>
  <si>
    <t>764242405</t>
  </si>
  <si>
    <t>Oplechování štítu závětrnou lištou z TiZn předzvětralého plechu rš 400 mm</t>
  </si>
  <si>
    <t>1796863577</t>
  </si>
  <si>
    <t>Oplechování střešních prvků z titanzinkového předzvětralého plechu štítu závětrnou lištou rš 400 mm</t>
  </si>
  <si>
    <t>https://podminky.urs.cz/item/CS_URS_2023_02/764242405</t>
  </si>
  <si>
    <t>"K29, r.š. 350 mm"  76,20</t>
  </si>
  <si>
    <t>118</t>
  </si>
  <si>
    <t>764341413</t>
  </si>
  <si>
    <t>Lemování rovných zdí střech s krytinou skládanou z TiZn předzvětralého plechu rš 250 mm</t>
  </si>
  <si>
    <t>1519648052</t>
  </si>
  <si>
    <t>Lemování zdí z titanzinkového předzvětralého plechu boční nebo horní rovných, střech s krytinou skládanou mimo prejzovou rš 250 mm</t>
  </si>
  <si>
    <t>https://podminky.urs.cz/item/CS_URS_2023_02/764341413</t>
  </si>
  <si>
    <t>"K31, ukončovací +přítlačná lišta, r.š. 160+70 mm" 13,60*2</t>
  </si>
  <si>
    <t>119</t>
  </si>
  <si>
    <t>55351102</t>
  </si>
  <si>
    <t>D+M Sítě proti ptáků na zakrytí žlabů ze shora</t>
  </si>
  <si>
    <t>-566634064</t>
  </si>
  <si>
    <t>P</t>
  </si>
  <si>
    <t>Poznámka k položce:_x000D_
materiál UV stabilní, odolný solím</t>
  </si>
  <si>
    <t>124</t>
  </si>
  <si>
    <t>120</t>
  </si>
  <si>
    <t>998764102</t>
  </si>
  <si>
    <t>Přesun hmot tonážní pro konstrukce klempířské v objektech v přes 6 do 12 m</t>
  </si>
  <si>
    <t>1010782455</t>
  </si>
  <si>
    <t>Přesun hmot pro konstrukce klempířské stanovený z hmotnosti přesunovaného materiálu vodorovná dopravní vzdálenost do 50 m v objektech výšky přes 6 do 12 m</t>
  </si>
  <si>
    <t>https://podminky.urs.cz/item/CS_URS_2023_02/998764102</t>
  </si>
  <si>
    <t>766</t>
  </si>
  <si>
    <t>Konstrukce truhlářské</t>
  </si>
  <si>
    <t>121</t>
  </si>
  <si>
    <t>766-T54</t>
  </si>
  <si>
    <t>D+M dřevěného krycího roštu, rozměr 9800x900 mm, materiál sibiřský modřín, vč. PÚ</t>
  </si>
  <si>
    <t>699088481</t>
  </si>
  <si>
    <t>dle TZ a PD, D.1.1. b PSV2  Výpis truhlářských výrobků</t>
  </si>
  <si>
    <t>"T54 kompletní provedení"  4</t>
  </si>
  <si>
    <t>122</t>
  </si>
  <si>
    <t>766-T55</t>
  </si>
  <si>
    <t>D+M trnkové výplně</t>
  </si>
  <si>
    <t>867817276</t>
  </si>
  <si>
    <t>"T55 kompletní provedení"  2</t>
  </si>
  <si>
    <t>123</t>
  </si>
  <si>
    <t>766-T56</t>
  </si>
  <si>
    <t>D+M dřevěné lavice, rozměr 10500x1000 mm, materiál sibiřský modřín, vč. PÚ</t>
  </si>
  <si>
    <t>-2037460788</t>
  </si>
  <si>
    <t>"T56 kompletní provedení"  4</t>
  </si>
  <si>
    <t>766-T57</t>
  </si>
  <si>
    <t>D+M dřevěných dveří, světlost 800x1970 mm,  vč. zárubně,  kování a PÚ</t>
  </si>
  <si>
    <t>-1611139894</t>
  </si>
  <si>
    <t>D+M dřevěných dveří, světlost 800x1970 mm, vč. zárubně, kování a PÚ</t>
  </si>
  <si>
    <t>"T57 kompletní provedení" 1</t>
  </si>
  <si>
    <t>125</t>
  </si>
  <si>
    <t>998766202</t>
  </si>
  <si>
    <t>Přesun hmot procentní pro kce truhlářské v objektech v přes 6 do 12 m</t>
  </si>
  <si>
    <t>319468381</t>
  </si>
  <si>
    <t>Přesun hmot pro konstrukce truhlářské stanovený procentní sazbou (%) z ceny vodorovná dopravní vzdálenost do 50 m v objektech výšky přes 6 do 12 m</t>
  </si>
  <si>
    <t>https://podminky.urs.cz/item/CS_URS_2023_02/998766202</t>
  </si>
  <si>
    <t>767</t>
  </si>
  <si>
    <t>Konstrukce zámečnické</t>
  </si>
  <si>
    <t>126</t>
  </si>
  <si>
    <t>767-Z26</t>
  </si>
  <si>
    <t>D+M sklovláknitých přelivových žlabů na solanku, rozměr 9800x500mm, v. 200 mm</t>
  </si>
  <si>
    <t>1299848063</t>
  </si>
  <si>
    <t>"Z26"  4</t>
  </si>
  <si>
    <t>127</t>
  </si>
  <si>
    <t>767-Z27</t>
  </si>
  <si>
    <t>D+M nerezové pitné fontánky</t>
  </si>
  <si>
    <t>-1618455446</t>
  </si>
  <si>
    <t>"Z27"  1</t>
  </si>
  <si>
    <t>128</t>
  </si>
  <si>
    <t>767-Z35</t>
  </si>
  <si>
    <t>D+M kotvení sloupku pro dřevěnou konstrukci s trnkovou výplní</t>
  </si>
  <si>
    <t>2103899619</t>
  </si>
  <si>
    <t>"SL1- kompletní provedení vč. spojovacího materiálu a PÚ - 52,20kg/ks"   10</t>
  </si>
  <si>
    <t>129</t>
  </si>
  <si>
    <t>767-Z34</t>
  </si>
  <si>
    <t>D+M kotvení nosné rámové konstrukce Inhalatoria</t>
  </si>
  <si>
    <t>444909519</t>
  </si>
  <si>
    <t>dle ZT a PD, v.č. I106, I108, D.1.2-D.02</t>
  </si>
  <si>
    <t>"SL2 - kompletní provedení vč. spojovacího materiálu a PÚ - 68,30kg/ks"   36</t>
  </si>
  <si>
    <t>130</t>
  </si>
  <si>
    <t>767-Z36</t>
  </si>
  <si>
    <t>D+M ocelové konstrukce pro kotvení horního dřevěného krycího roštu</t>
  </si>
  <si>
    <t>-1068719592</t>
  </si>
  <si>
    <t>"Z36 kompletní provedení -  83,10kg/1 ks"  8</t>
  </si>
  <si>
    <t>131</t>
  </si>
  <si>
    <t>767-001R</t>
  </si>
  <si>
    <t>D+M ocelového táhla pr. 40 mm pro ztužení nosné konstrukce Inhalatoria, vč. spojovacího materiálu, PÚ Pz</t>
  </si>
  <si>
    <t>-1982616237</t>
  </si>
  <si>
    <t>dle ZT a PD, v.č. I108</t>
  </si>
  <si>
    <t>300,000</t>
  </si>
  <si>
    <t>132</t>
  </si>
  <si>
    <t>998767202</t>
  </si>
  <si>
    <t>Přesun hmot procentní pro zámečnické konstrukce v objektech v přes 6 do 12 m</t>
  </si>
  <si>
    <t>500846900</t>
  </si>
  <si>
    <t>Přesun hmot pro zámečnické konstrukce stanovený procentní sazbou (%) z ceny vodorovná dopravní vzdálenost do 50 m v objektech výšky přes 6 do 12 m</t>
  </si>
  <si>
    <t>https://podminky.urs.cz/item/CS_URS_2023_02/998767202</t>
  </si>
  <si>
    <t>783</t>
  </si>
  <si>
    <t>Dokončovací práce - nátěry</t>
  </si>
  <si>
    <t>133</t>
  </si>
  <si>
    <t>783213121</t>
  </si>
  <si>
    <t>Napouštěcí dvojnásobný syntetický biocidní nátěr tesařských konstrukcí zabudovaných do konstrukce</t>
  </si>
  <si>
    <t>1282489632</t>
  </si>
  <si>
    <t>Preventivní napouštěcí nátěr tesařských prvků proti dřevokazným houbám, hmyzu a plísním zabudovaných do konstrukce dvojnásobný syntetický</t>
  </si>
  <si>
    <t>https://podminky.urs.cz/item/CS_URS_2023_02/783213121</t>
  </si>
  <si>
    <t>"1-sloup 250/250"  2*24,50*(0,250+0,250)*2</t>
  </si>
  <si>
    <t>"2-podélné trámky 80/200"  2*76,24*(0,080+0,200)*2</t>
  </si>
  <si>
    <t>"3-horní podélné trámky 80/300"  2*19,06*(0,080+0,300)*2</t>
  </si>
  <si>
    <t>"4-příčné trámky 100/100"  2*104,000*(0,100+0,100)*2</t>
  </si>
  <si>
    <t>"5-podélné trámky 100/60"  2*95,300*(0,100+0,060)*2</t>
  </si>
  <si>
    <t>"6-podélný trám 250/290"  2*9,53*(0,250+0,290)*2</t>
  </si>
  <si>
    <t>"a1, a2-sloup 180/300"  (163,80+55,20)*(0,180+0,300)*2</t>
  </si>
  <si>
    <t>"a3, a4-vodorovný trám 180/300"  (124,80+6,80)*(0,180+0,300)*2</t>
  </si>
  <si>
    <t>"b1, b2, b3-vodorovný trám 200/300"  (40,80+40,60+108,00)*(0,200+0,300)*2</t>
  </si>
  <si>
    <t>"c1-trámky laťování svislé 100/150"  470,00*(0,100+0,150)*2</t>
  </si>
  <si>
    <t>"c2-trámky laťování vodorovné 100/150"  445,00*(0,100+0,150)*2</t>
  </si>
  <si>
    <t>"d1-střešní krokve 150/150" 102,00*(0,150+0,150)*2</t>
  </si>
  <si>
    <t>134</t>
  </si>
  <si>
    <t>783-001R</t>
  </si>
  <si>
    <t>Nátěr tesařských konstrukcí proti solance (vodoodpudivý olej do exteriéru)</t>
  </si>
  <si>
    <t>-311800512</t>
  </si>
  <si>
    <t>2 - Zpevněné plochy</t>
  </si>
  <si>
    <t xml:space="preserve">    997 - Přesun sutě</t>
  </si>
  <si>
    <t>113107222</t>
  </si>
  <si>
    <t>Odstranění podkladu z kameniva drceného tl přes 100 do 200 mm strojně pl přes 200 m2</t>
  </si>
  <si>
    <t>-724841007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</si>
  <si>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</si>
  <si>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https://podminky.urs.cz/item/CS_URS_2023_02/113107222</t>
  </si>
  <si>
    <t>80% lze použít do nových podkladních vrstev, naložení, doprava a meziskládka viz oddíl 1</t>
  </si>
  <si>
    <t>20% recyklační skládka - viz oddíl 9</t>
  </si>
  <si>
    <t>"odkop podkladních vrstev pod AC"  373,000</t>
  </si>
  <si>
    <t>113154334</t>
  </si>
  <si>
    <t>Frézování živičného krytu tl 100 mm pruh š přes 1 do 2 m pl přes 1000 do 10000 m2 bez překážek v trase</t>
  </si>
  <si>
    <t>-196125022</t>
  </si>
  <si>
    <t>Frézování živičného podkladu nebo krytu s naložením na dopravní prostředek plochy přes 1 000 do 10 000 m2 bez překážek v trase pruhu šířky přes 1 m do 2 m, tloušťky vrstvy 100 mm</t>
  </si>
  <si>
    <t>https://podminky.urs.cz/item/CS_URS_2023_02/113154334</t>
  </si>
  <si>
    <t>122251106</t>
  </si>
  <si>
    <t>Odkopávky a prokopávky nezapažené v hornině třídy těžitelnosti I skupiny 3 objem do 5000 m3 strojně</t>
  </si>
  <si>
    <t>-1901688903</t>
  </si>
  <si>
    <t>Odkopávky a prokopávky nezapažené strojně v hornině třídy těžitelnosti I skupiny 3 přes 1 000 do 5 000 m3</t>
  </si>
  <si>
    <t>https://podminky.urs.cz/item/CS_URS_2023_02/122251106</t>
  </si>
  <si>
    <t>325,000*0,370</t>
  </si>
  <si>
    <t>"sanace podloží - výměna zeminy v tl. 400 mm za štěrkodrť - se souhlasem investora "  400,000*0,400</t>
  </si>
  <si>
    <t>1185126801</t>
  </si>
  <si>
    <t>"ornice z rozpočtu Příprava území - dovoz na stavbu z meziskládky"  600,00*0,200</t>
  </si>
  <si>
    <t>"pol. 113107222  Odstranění podkladů - 80% dovoz ze stavby na meziskládku"  373,000*0,200*0,8</t>
  </si>
  <si>
    <t>"pol. 113107222  Odstranění podkladů - 80% dovoz na stavbu z meziskládky"  373,000*0,200*0,8</t>
  </si>
  <si>
    <t>-1079263586</t>
  </si>
  <si>
    <t>904149543</t>
  </si>
  <si>
    <t>280,25*2 'Přepočtené koeficientem množství</t>
  </si>
  <si>
    <t>1829549872</t>
  </si>
  <si>
    <t>167151112</t>
  </si>
  <si>
    <t>Nakládání výkopku z hornin třídy těžitelnosti II skupiny 4 a 5 přes 100 m3</t>
  </si>
  <si>
    <t>-1666824782</t>
  </si>
  <si>
    <t>Nakládání, skládání a překládání neulehlého výkopku nebo sypaniny strojně nakládání, množství přes 100 m3, z hornin třídy těžitelnosti II, skupiny 4 a 5</t>
  </si>
  <si>
    <t>https://podminky.urs.cz/item/CS_URS_2023_02/167151112</t>
  </si>
  <si>
    <t>-106879404</t>
  </si>
  <si>
    <t>280,25*1,8 'Přepočtené koeficientem množství</t>
  </si>
  <si>
    <t>-928259187</t>
  </si>
  <si>
    <t>181151331</t>
  </si>
  <si>
    <t>Plošná úprava terénu přes 500 m2 zemina skupiny 1 až 4 nerovnosti přes 150 do 200 mm v rovinně a svahu do 1:5</t>
  </si>
  <si>
    <t>1241204127</t>
  </si>
  <si>
    <t>Plošná úprava terénu v zemině skupiny 1 až 4 s urovnáním povrchu bez doplnění ornice souvislé plochy přes 500 m2 při nerovnostech terénu přes 150 do 200 mm v rovině nebo na svahu do 1:5</t>
  </si>
  <si>
    <t>https://podminky.urs.cz/item/CS_URS_2023_02/181151331</t>
  </si>
  <si>
    <t>"ornice z rozpočtu Příprava území"  600,00</t>
  </si>
  <si>
    <t>181451131</t>
  </si>
  <si>
    <t>Založení parkového trávníku výsevem pl přes 1000 m2 v rovině a ve svahu do 1:5</t>
  </si>
  <si>
    <t>1866544198</t>
  </si>
  <si>
    <t>Založení trávníku na půdě předem připravené plochy přes 1000 m2 výsevem včetně utažení parkového v rovině nebo na svahu do 1:5</t>
  </si>
  <si>
    <t>https://podminky.urs.cz/item/CS_URS_2023_02/181451131</t>
  </si>
  <si>
    <t>00572410</t>
  </si>
  <si>
    <t>osivo směs travní parková</t>
  </si>
  <si>
    <t>kg</t>
  </si>
  <si>
    <t>743628989</t>
  </si>
  <si>
    <t>274*0,02 'Přepočtené koeficientem množství</t>
  </si>
  <si>
    <t>381718490</t>
  </si>
  <si>
    <t>"dlážděné + mlatové plochy"  373,000+27,000</t>
  </si>
  <si>
    <t>183403114</t>
  </si>
  <si>
    <t>Obdělání půdy kultivátorováním v rovině a svahu do 1:5</t>
  </si>
  <si>
    <t>1402010252</t>
  </si>
  <si>
    <t>Obdělání půdy kultivátorováním v rovině nebo na svahu do 1:5</t>
  </si>
  <si>
    <t>https://podminky.urs.cz/item/CS_URS_2023_02/183403114</t>
  </si>
  <si>
    <t>183403153</t>
  </si>
  <si>
    <t>Obdělání půdy hrabáním v rovině a svahu do 1:5</t>
  </si>
  <si>
    <t>1751458255</t>
  </si>
  <si>
    <t>Obdělání půdy hrabáním v rovině nebo na svahu do 1:5</t>
  </si>
  <si>
    <t>https://podminky.urs.cz/item/CS_URS_2023_02/183403153</t>
  </si>
  <si>
    <t>185803211</t>
  </si>
  <si>
    <t>Uválcování trávníku v rovině a svahu do 1:5</t>
  </si>
  <si>
    <t>-2022539427</t>
  </si>
  <si>
    <t>Uválcování trávníku v rovině nebo na svahu do 1:5</t>
  </si>
  <si>
    <t>https://podminky.urs.cz/item/CS_URS_2023_02/185803211</t>
  </si>
  <si>
    <t>1-001R</t>
  </si>
  <si>
    <t>Založení okrasných záhonů</t>
  </si>
  <si>
    <t>soubor</t>
  </si>
  <si>
    <t>1477206901</t>
  </si>
  <si>
    <t xml:space="preserve">Poznámka k položce:_x000D_
Písek - mulč_x000D_
Praný písek -betonářský- bez prachových částí_x000D_
_x000D_
Záhonový obrubník: Záhony budou odděleny záhonovým obrubníkem, dle situace osadit. Obruba s hřebíky. Obruba bude kotvena ocelovými hřebíky s ochranou proti korozi o délce 280 mm, rozteč mezi hřebíky: 200 mm. Materiál:  Obruba z pozinkované oceli s ochranou proti korozi se spojovací lištou na koncích lišty. Obruba bude mít lištu s otvory pro hřebíky. Vzdálenost otvorů na liště bude 60 mm, délka obruby 1500 mm, šířka s lištou 2 mm, výška 175 mm. Obrubník bude u všech záhonů na hranici s trávníkem._x000D_
_x000D_
Trvalky – K9 (408 ks)_x000D_
Artemisia ludoviciana var. albula 'Valerie Finnis' – 2ks_x000D_
Molinia caerulea – 16 ks_x000D_
Liatris spicata – 12ks_x000D_
Echinacea angustifolia – 11ks_x000D_
Echinacea tennesseensis 'Rocky TopHybrides' – 10ks_x000D_
Oenothera perennis_x000D_
Penstemon serrulatus -12 ks_x000D_
Penstemon strictus – 10 ks_x000D_
Aster ptarmicoides – 12 ks_x000D_
Pulsatilla patens – 15 ks_x000D_
Bouteoula curtipendula – 10 ks_x000D_
Echinacea purpurea 'Baby Swan White' – 15 ks_x000D_
Ceratostigma plumbaginoides – 12 ks_x000D_
Oenothera macrocarpa subsp. Incana – 15 ks_x000D_
Geum triflorum – 16 ks_x000D_
Ruellia humilis -14 ks_x000D_
_x000D_
Cibuloviny_x000D_
Allium strictum - 90 ks_x000D_
Allium sphaerocephalon – 90 ks_x000D_
Tulipa batalinii 'Bronze Charm' – 90 ks_x000D_
Crocus chrysanthus 'Cream Beauty' – 113 ks_x000D_
Muscari armeniacum – 136 ks_x000D_
Allium cernuum – 68 ks_x000D_
</t>
  </si>
  <si>
    <t>185804312</t>
  </si>
  <si>
    <t>Zalití rostlin vodou plocha přes 20 m2</t>
  </si>
  <si>
    <t>-1253656158</t>
  </si>
  <si>
    <t>Zalití rostlin vodou plochy záhonů jednotlivě přes 20 m2</t>
  </si>
  <si>
    <t>https://podminky.urs.cz/item/CS_URS_2023_02/185804312</t>
  </si>
  <si>
    <t>"trávník a okrasné záhony"  274,000+35,000</t>
  </si>
  <si>
    <t>309*0,015 'Přepočtené koeficientem množství</t>
  </si>
  <si>
    <t>185851121</t>
  </si>
  <si>
    <t>Dovoz vody pro zálivku rostlin za vzdálenost do 1000 m</t>
  </si>
  <si>
    <t>-1253630103</t>
  </si>
  <si>
    <t>Dovoz vody pro zálivku rostlin na vzdálenost do 1000 m</t>
  </si>
  <si>
    <t>https://podminky.urs.cz/item/CS_URS_2023_02/185851121</t>
  </si>
  <si>
    <t>564851111</t>
  </si>
  <si>
    <t>Podklad ze štěrkodrtě ŠD plochy přes 100 m2 tl 150 mm</t>
  </si>
  <si>
    <t>-1740549545</t>
  </si>
  <si>
    <t>Podklad ze štěrkodrti ŠD s rozprostřením a zhutněním plochy přes 100 m2, po zhutnění tl. 150 mm</t>
  </si>
  <si>
    <t>https://podminky.urs.cz/item/CS_URS_2023_02/564851111</t>
  </si>
  <si>
    <t>"mlatová plocha" 27,000</t>
  </si>
  <si>
    <t>564861111</t>
  </si>
  <si>
    <t>Podklad ze štěrkodrtě ŠD plochy přes 100 m2 tl 200 mm</t>
  </si>
  <si>
    <t>842114282</t>
  </si>
  <si>
    <t>Podklad ze štěrkodrti ŠD s rozprostřením a zhutněním plochy přes 100 m2, po zhutnění tl. 200 mm</t>
  </si>
  <si>
    <t>https://podminky.urs.cz/item/CS_URS_2023_02/564861111</t>
  </si>
  <si>
    <t>"sanace podloží - výměna zeminy v tl. 400 mm za štěrkodrť - se souhlasem investora - 2x200 mm "  400,000*2</t>
  </si>
  <si>
    <t>-1602275413</t>
  </si>
  <si>
    <t>564952111</t>
  </si>
  <si>
    <t>Podklad ze štěrkodrti ŠD s rozprostřením a zhutněním plochy do 100 m2, po zhutnění tl. 150 mm</t>
  </si>
  <si>
    <t>1894870573</t>
  </si>
  <si>
    <t>https://podminky.urs.cz/item/CS_URS_2023_02/564952111</t>
  </si>
  <si>
    <t>"mlatová plocha"  27,000</t>
  </si>
  <si>
    <t>591-003R</t>
  </si>
  <si>
    <t>Provedení statické zatěžovací zkoušky</t>
  </si>
  <si>
    <t>-1385279055</t>
  </si>
  <si>
    <t>-1417366187</t>
  </si>
  <si>
    <t>1452672968</t>
  </si>
  <si>
    <t>1532477763</t>
  </si>
  <si>
    <t>916241213</t>
  </si>
  <si>
    <t>Osazení obrubníku kamenného stojatého s boční opěrou do lože z betonu prostého</t>
  </si>
  <si>
    <t>-2043117972</t>
  </si>
  <si>
    <t>Osazení obrubníku kamenného se zřízením lože, s vyplněním a zatřením spár cementovou maltou stojatého s boční opěrou z betonu prostého, do lože z betonu prostého</t>
  </si>
  <si>
    <t>https://podminky.urs.cz/item/CS_URS_2023_02/916241213</t>
  </si>
  <si>
    <t>9-001R</t>
  </si>
  <si>
    <t>krajník kamenný 180x200 mm</t>
  </si>
  <si>
    <t>-352949438</t>
  </si>
  <si>
    <t>158*1,05 'Přepočtené koeficientem množství</t>
  </si>
  <si>
    <t>919726123</t>
  </si>
  <si>
    <t>Geotextilie pro ochranu, separaci a filtraci netkaná měrná hm přes 300 do 500 g/m2</t>
  </si>
  <si>
    <t>1462574746</t>
  </si>
  <si>
    <t>Geotextilie netkaná pro ochranu, separaci nebo filtraci měrná hmotnost přes 300 do 500 g/m2</t>
  </si>
  <si>
    <t>https://podminky.urs.cz/item/CS_URS_2023_02/919726123</t>
  </si>
  <si>
    <t>"sanace podloží - výměna zeminy v tl. 400 mm za štěrkodrť - se souhlasem investora "  400,000</t>
  </si>
  <si>
    <t>966001211</t>
  </si>
  <si>
    <t>Odstranění lavičky stabilní zabetonované</t>
  </si>
  <si>
    <t>-2020453012</t>
  </si>
  <si>
    <t>Odstranění lavičky parkové stabilní zabetonované</t>
  </si>
  <si>
    <t>https://podminky.urs.cz/item/CS_URS_2023_02/966001211</t>
  </si>
  <si>
    <t>966001311</t>
  </si>
  <si>
    <t>Odstranění odpadkového koše s betonovou patkou</t>
  </si>
  <si>
    <t>-1651488479</t>
  </si>
  <si>
    <t>Odstranění odpadkového koše s betonovou patkou</t>
  </si>
  <si>
    <t>https://podminky.urs.cz/item/CS_URS_2023_02/966001311</t>
  </si>
  <si>
    <t>966-001R</t>
  </si>
  <si>
    <t xml:space="preserve">Odstranění dětské houpačky </t>
  </si>
  <si>
    <t>1232367208</t>
  </si>
  <si>
    <t>https://podminky.urs.cz/item/CS_URS_2023_02/966-001R</t>
  </si>
  <si>
    <t>966-002R</t>
  </si>
  <si>
    <t>Demontáž informační cedule</t>
  </si>
  <si>
    <t>307889378</t>
  </si>
  <si>
    <t>997</t>
  </si>
  <si>
    <t>Přesun sutě</t>
  </si>
  <si>
    <t>997221551</t>
  </si>
  <si>
    <t>Vodorovná doprava suti ze sypkých materiálů do 1 km</t>
  </si>
  <si>
    <t>-1269895192</t>
  </si>
  <si>
    <t>Vodorovná doprava suti bez naložení, ale se složením a s hrubým urovnáním ze sypkých materiálů, na vzdálenost do 1 km</t>
  </si>
  <si>
    <t>https://podminky.urs.cz/item/CS_URS_2023_02/997221551</t>
  </si>
  <si>
    <t>"pol. 113107222  Odstranění podkladů = odkop podkladních vrstev pod AC - 20% skládka"  108,170*0,2</t>
  </si>
  <si>
    <t>"pol. 113154334  Frézování živice..."  33,350</t>
  </si>
  <si>
    <t>997221559</t>
  </si>
  <si>
    <t>Příplatek ZKD 1 km u vodorovné dopravy suti ze sypkých materiálů</t>
  </si>
  <si>
    <t>556673845</t>
  </si>
  <si>
    <t>Vodorovná doprava suti bez naložení, ale se složením a s hrubým urovnáním Příplatek k ceně za každý další i započatý 1 km přes 1 km</t>
  </si>
  <si>
    <t>https://podminky.urs.cz/item/CS_URS_2023_02/997221559</t>
  </si>
  <si>
    <t>54,984*11 'Přepočtené koeficientem množství</t>
  </si>
  <si>
    <t>997221571</t>
  </si>
  <si>
    <t>Vodorovná doprava vybouraných hmot do 1 km</t>
  </si>
  <si>
    <t>-547375609</t>
  </si>
  <si>
    <t>Vodorovná doprava vybouraných hmot bez naložení, ale se složením a s hrubým urovnáním na vzdálenost do 1 km</t>
  </si>
  <si>
    <t>https://podminky.urs.cz/item/CS_URS_2023_02/997221571</t>
  </si>
  <si>
    <t>"lavička, koše, houpačka, inf. tabule"  1,446+0,087+1,310+0,050</t>
  </si>
  <si>
    <t>997221579</t>
  </si>
  <si>
    <t>Příplatek ZKD 1 km u vodorovné dopravy vybouraných hmot</t>
  </si>
  <si>
    <t>1764473385</t>
  </si>
  <si>
    <t>Vodorovná doprava vybouraných hmot bez naložení, ale se složením a s hrubým urovnáním na vzdálenost Příplatek k ceně za každý další i započatý 1 km přes 1 km</t>
  </si>
  <si>
    <t>https://podminky.urs.cz/item/CS_URS_2023_02/997221579</t>
  </si>
  <si>
    <t>2,893*11 'Přepočtené koeficientem množství</t>
  </si>
  <si>
    <t>997221611</t>
  </si>
  <si>
    <t>Nakládání suti na dopravní prostředky pro vodorovnou dopravu</t>
  </si>
  <si>
    <t>-1097337999</t>
  </si>
  <si>
    <t>Nakládání na dopravní prostředky pro vodorovnou dopravu suti</t>
  </si>
  <si>
    <t>https://podminky.urs.cz/item/CS_URS_2023_02/997221611</t>
  </si>
  <si>
    <t>997221612</t>
  </si>
  <si>
    <t>Nakládání vybouraných hmot na dopravní prostředky pro vodorovnou dopravu</t>
  </si>
  <si>
    <t>-2093552292</t>
  </si>
  <si>
    <t>Nakládání na dopravní prostředky pro vodorovnou dopravu vybouraných hmot</t>
  </si>
  <si>
    <t>https://podminky.urs.cz/item/CS_URS_2023_02/997221612</t>
  </si>
  <si>
    <t>997221873</t>
  </si>
  <si>
    <t>Poplatek za uložení na recyklační skládce (skládkovné) stavebního odpadu zeminy a kamení zatříděného do Katalogu odpadů pod kódem 17 05 04</t>
  </si>
  <si>
    <t>-718105925</t>
  </si>
  <si>
    <t>https://podminky.urs.cz/item/CS_URS_2023_02/997221873</t>
  </si>
  <si>
    <t>997221875</t>
  </si>
  <si>
    <t>Poplatek za uložení na recyklační skládce (skládkovné) stavebního odpadu asfaltového bez obsahu dehtu zatříděného do Katalogu odpadů pod kódem 17 03 02</t>
  </si>
  <si>
    <t>-1066064676</t>
  </si>
  <si>
    <t>Poplatek za uložení stavebního odpadu na recyklační skládce (skládkovné) asfaltového bez obsahu dehtu zatříděného do Katalogu odpadů pod kódem 17 03 02</t>
  </si>
  <si>
    <t>https://podminky.urs.cz/item/CS_URS_2023_02/997221875</t>
  </si>
  <si>
    <t>998223011</t>
  </si>
  <si>
    <t>Přesun hmot pro pozemní komunikace s krytem dlážděným</t>
  </si>
  <si>
    <t>-904463603</t>
  </si>
  <si>
    <t>Přesun hmot pro pozemní komunikace s krytem dlážděným dopravní vzdálenost do 200 m jakékoliv délky objektu</t>
  </si>
  <si>
    <t>https://podminky.urs.cz/item/CS_URS_2023_02/998223011</t>
  </si>
  <si>
    <t>3 - objekt I Inhalatorium_ZTI</t>
  </si>
  <si>
    <t xml:space="preserve">    3 - Svislé a kompletní konstrukce</t>
  </si>
  <si>
    <t xml:space="preserve">    8 - Trubní vedení</t>
  </si>
  <si>
    <t xml:space="preserve">    722 - Zdravotechnika - vnitřní vodovod</t>
  </si>
  <si>
    <t>Svislé a kompletní konstrukce</t>
  </si>
  <si>
    <t>382122121</t>
  </si>
  <si>
    <t>Montáž dna ŽB prefabrikovaných pravoúhlých nádrží včetně těsnění výšky přes 1 do 3 m hmotnosti do 22 t délky do 3 m</t>
  </si>
  <si>
    <t>-897084994</t>
  </si>
  <si>
    <t>Montáž dílců prefabrikovaných pravoúhlých nádrží ze železobetonu šířky do 3 m dna včetně těsnění výšky přes 1 do 3 m hmotnosti do 22 t, délky do 3 m</t>
  </si>
  <si>
    <t>https://podminky.urs.cz/item/CS_URS_2023_02/382122121</t>
  </si>
  <si>
    <t>59226173</t>
  </si>
  <si>
    <t>dno pravoúhlé nádrže vysoké 2400x1400x1930 stěna tl 100mm užitný objem 6,48m3</t>
  </si>
  <si>
    <t>-1267879219</t>
  </si>
  <si>
    <t>382122311</t>
  </si>
  <si>
    <t>Montáž zákrytové desky ŽB prefabrikovaných pravoúhlých nádrží délky do 3 m</t>
  </si>
  <si>
    <t>1271842263</t>
  </si>
  <si>
    <t>Montáž dílců prefabrikovaných pravoúhlých nádrží ze železobetonu šířky do 3 m zákrytové desky, délky do 3 m</t>
  </si>
  <si>
    <t>https://podminky.urs.cz/item/CS_URS_2023_02/382122311</t>
  </si>
  <si>
    <t>59226187</t>
  </si>
  <si>
    <t>deska zákrytová pravoúhlé nádrže vysoké se stěnou tl 100mm 2400x1400x250mm otvor 1x d 600mm</t>
  </si>
  <si>
    <t>-305533744</t>
  </si>
  <si>
    <t>Trubní vedení</t>
  </si>
  <si>
    <t>899922113</t>
  </si>
  <si>
    <t>Čerpadlo pro čerpání závlahové vody ze studny nebo jímky automatické H 56 m Q 95 l/min</t>
  </si>
  <si>
    <t>-1809209024</t>
  </si>
  <si>
    <t>Čerpadlo pro čerpání závlahové vody ze studny nebo jímky automatické dopravní výška H (m) a maximální průtok Q (l/min) 56 m / 95 l/min
vč. hladinových čidel, elektro připojení pro čerpání vody z šachtice pro inhalatorium. Dodávka signalizace stavu vody v zásobníku (šachtici) pomocí SMS, WEB.</t>
  </si>
  <si>
    <t>https://podminky.urs.cz/item/CS_URS_2023_02/899922113</t>
  </si>
  <si>
    <t>998144471</t>
  </si>
  <si>
    <t>Přesun hmot pro montované betonové nádrže, jímky a zásobníky v do 25 m</t>
  </si>
  <si>
    <t>-1100819318</t>
  </si>
  <si>
    <t>Přesun hmot pro nádrže, jímky, zásobníky a jámy pozemní mimo zemědělství se svislou nosnou konstrukcí montovanou z dílců betonových tyčových nebo plošných vodorovná dopravní vzdálenost do 50 m, pro nádrže výšky do 25 m</t>
  </si>
  <si>
    <t>https://podminky.urs.cz/item/CS_URS_2023_02/998144471</t>
  </si>
  <si>
    <t>721173401</t>
  </si>
  <si>
    <t>Potrubí kanalizační z PVC SN 4 svodné DN 110</t>
  </si>
  <si>
    <t>1749129810</t>
  </si>
  <si>
    <t>Potrubí z trub PVC SN4 svodné (ležaté) DN 110</t>
  </si>
  <si>
    <t>https://podminky.urs.cz/item/CS_URS_2023_02/721173401</t>
  </si>
  <si>
    <t>721174005</t>
  </si>
  <si>
    <t>Potrubí kanalizační z PP svodné DN 110</t>
  </si>
  <si>
    <t>-1747136380</t>
  </si>
  <si>
    <t>Potrubí z trub polypropylenových svodné (ležaté) DN 110</t>
  </si>
  <si>
    <t>https://podminky.urs.cz/item/CS_URS_2023_02/721174005</t>
  </si>
  <si>
    <t>721174043</t>
  </si>
  <si>
    <t>Potrubí kanalizační z PP připojovací DN 50</t>
  </si>
  <si>
    <t>1284749991</t>
  </si>
  <si>
    <t>Potrubí z trub polypropylenových připojovací DN 50
vč. perforace pro systém dodávky vody pro inhalatorium</t>
  </si>
  <si>
    <t>https://podminky.urs.cz/item/CS_URS_2023_02/721174043</t>
  </si>
  <si>
    <t>721211502</t>
  </si>
  <si>
    <t>Vpusť sklepní s vodorovným odtokem DN 110 mřížka litina 170x240</t>
  </si>
  <si>
    <t>-1067690628</t>
  </si>
  <si>
    <t>Podlahové vpusti sklepní vpusti s vodorovným odtokem DN 110 mřížka litina 170x240</t>
  </si>
  <si>
    <t>https://podminky.urs.cz/item/CS_URS_2023_02/721211502</t>
  </si>
  <si>
    <t>721290111</t>
  </si>
  <si>
    <t>Zkouška těsnosti potrubí kanalizace vodou DN do 125</t>
  </si>
  <si>
    <t>625405330</t>
  </si>
  <si>
    <t>Zkouška těsnosti kanalizace v objektech vodou do DN 125</t>
  </si>
  <si>
    <t>https://podminky.urs.cz/item/CS_URS_2023_02/721290111</t>
  </si>
  <si>
    <t>998721101</t>
  </si>
  <si>
    <t>Přesun hmot tonážní pro vnitřní kanalizace v objektech v do 6 m</t>
  </si>
  <si>
    <t>-1408892087</t>
  </si>
  <si>
    <t>Přesun hmot pro vnitřní kanalizace stanovený z hmotnosti přesunovaného materiálu vodorovná dopravní vzdálenost do 50 m v objektech výšky do 6 m</t>
  </si>
  <si>
    <t>https://podminky.urs.cz/item/CS_URS_2023_02/998721101</t>
  </si>
  <si>
    <t>722</t>
  </si>
  <si>
    <t>Zdravotechnika - vnitřní vodovod</t>
  </si>
  <si>
    <t>722140117</t>
  </si>
  <si>
    <t>Potrubí vodovodní ocelové z ušlechtilé oceli spojované lisováním D 54x2 mm</t>
  </si>
  <si>
    <t>1598274571</t>
  </si>
  <si>
    <t>Potrubí z ocelových trubek z ušlechtilé oceli (nerez) spojované lisováním Ø 54/2</t>
  </si>
  <si>
    <t>https://podminky.urs.cz/item/CS_URS_2023_02/722140117</t>
  </si>
  <si>
    <t>722174022</t>
  </si>
  <si>
    <t>Potrubí vodovodní plastové PPR svar polyfúze PN 20 D 20x3,4 mm</t>
  </si>
  <si>
    <t>971382649</t>
  </si>
  <si>
    <t>Potrubí z plastových trubek z polypropylenu PPR svařovaných polyfúzně PN 20 (SDR 6) D 20 x 3,4</t>
  </si>
  <si>
    <t>https://podminky.urs.cz/item/CS_URS_2023_02/722174022</t>
  </si>
  <si>
    <t>722181221</t>
  </si>
  <si>
    <t>Ochrana vodovodního potrubí přilepenými termoizolačními trubicemi z PE tl přes 6 do 9 mm DN do 22 mm</t>
  </si>
  <si>
    <t>-548897422</t>
  </si>
  <si>
    <t>Ochrana potrubí termoizolačními trubicemi z pěnového polyetylenu PE přilepenými v příčných a podélných spojích, tloušťky izolace přes 6 do 9 mm, vnitřního průměru izolace DN do 22 mm</t>
  </si>
  <si>
    <t>https://podminky.urs.cz/item/CS_URS_2023_02/722181221</t>
  </si>
  <si>
    <t>722190401</t>
  </si>
  <si>
    <t>Vyvedení a upevnění výpustku DN do 25</t>
  </si>
  <si>
    <t>709055628</t>
  </si>
  <si>
    <t>Zřízení přípojek na potrubí vyvedení a upevnění výpustek do DN 25</t>
  </si>
  <si>
    <t>https://podminky.urs.cz/item/CS_URS_2023_02/722190401</t>
  </si>
  <si>
    <t>722231077</t>
  </si>
  <si>
    <t>Ventil zpětný mosazný G 2" PN 10 do 110°C se dvěma závity</t>
  </si>
  <si>
    <t>-46225675</t>
  </si>
  <si>
    <t>Armatury se dvěma závity ventily zpětné mosazné PN 10 do 110°C G 2"</t>
  </si>
  <si>
    <t>https://podminky.urs.cz/item/CS_URS_2023_02/722231077</t>
  </si>
  <si>
    <t>722232043</t>
  </si>
  <si>
    <t>Kohout kulový přímý G 1/2" PN 42 do 185°C vnitřní závit</t>
  </si>
  <si>
    <t>-1636644273</t>
  </si>
  <si>
    <t>Armatury se dvěma závity kulové kohouty PN 42 do 185 °C přímé vnitřní závit G 1/2"</t>
  </si>
  <si>
    <t>https://podminky.urs.cz/item/CS_URS_2023_02/722232043</t>
  </si>
  <si>
    <t>722232048</t>
  </si>
  <si>
    <t>Kohout kulový přímý G 2" PN 42 do 185°C vnitřní závit</t>
  </si>
  <si>
    <t>-586269934</t>
  </si>
  <si>
    <t>Armatury se dvěma závity kulové kohouty PN 42 do 185 °C přímé vnitřní závit G 2"</t>
  </si>
  <si>
    <t>https://podminky.urs.cz/item/CS_URS_2023_02/722232048</t>
  </si>
  <si>
    <t>722290234</t>
  </si>
  <si>
    <t>Proplach a dezinfekce vodovodního potrubí DN do 80</t>
  </si>
  <si>
    <t>-2130993453</t>
  </si>
  <si>
    <t>Zkoušky, proplach a desinfekce vodovodního potrubí proplach a desinfekce vodovodního potrubí do DN 80</t>
  </si>
  <si>
    <t>https://podminky.urs.cz/item/CS_URS_2023_02/722290234</t>
  </si>
  <si>
    <t>722290246</t>
  </si>
  <si>
    <t>Zkouška těsnosti vodovodního potrubí plastového DN do 40</t>
  </si>
  <si>
    <t>505581122</t>
  </si>
  <si>
    <t>Zkoušky, proplach a desinfekce vodovodního potrubí zkoušky těsnosti vodovodního potrubí plastového do DN 40</t>
  </si>
  <si>
    <t>https://podminky.urs.cz/item/CS_URS_2023_02/722290246</t>
  </si>
  <si>
    <t>998722101</t>
  </si>
  <si>
    <t>Přesun hmot tonážní pro vnitřní vodovod v objektech v do 6 m</t>
  </si>
  <si>
    <t>1973502283</t>
  </si>
  <si>
    <t>Přesun hmot pro vnitřní vodovod stanovený z hmotnosti přesunovaného materiálu vodorovná dopravní vzdálenost do 50 m v objektech výšky do 6 m</t>
  </si>
  <si>
    <t>https://podminky.urs.cz/item/CS_URS_2023_02/998722101</t>
  </si>
  <si>
    <t>4 - Dešťová kanalizace + Vsak</t>
  </si>
  <si>
    <t xml:space="preserve">    4 - Vodorovné konstrukce</t>
  </si>
  <si>
    <t>115101201</t>
  </si>
  <si>
    <t>Čerpání vody na dopravní výšku do 10 m průměrný přítok do 500 l/min</t>
  </si>
  <si>
    <t>hod</t>
  </si>
  <si>
    <t>-897546225</t>
  </si>
  <si>
    <t>Čerpání vody na dopravní výšku do 10 m s uvažovaným průměrným přítokem do 500 l/min</t>
  </si>
  <si>
    <t>https://podminky.urs.cz/item/CS_URS_2023_02/115101201</t>
  </si>
  <si>
    <t>131251202</t>
  </si>
  <si>
    <t>Hloubení jam zapažených v hornině třídy těžitelnosti I skupiny 3 objem do 50 m3 strojně</t>
  </si>
  <si>
    <t>-1710550168</t>
  </si>
  <si>
    <t>Hloubení zapažených jam a zářezů strojně s urovnáním dna do předepsaného profilu a spádu v hornině třídy těžitelnosti I skupiny 3 přes 20 do 50 m3</t>
  </si>
  <si>
    <t>https://podminky.urs.cz/item/CS_URS_2023_02/131251202</t>
  </si>
  <si>
    <t>2,2*2,2*3</t>
  </si>
  <si>
    <t>3,5*3,5*2,4</t>
  </si>
  <si>
    <t>132251252</t>
  </si>
  <si>
    <t>Hloubení rýh nezapažených š do 2000 mm v hornině třídy těžitelnosti I skupiny 3 objem do 50 m3 strojně</t>
  </si>
  <si>
    <t>-679402882</t>
  </si>
  <si>
    <t>Hloubení nezapažených rýh šířky přes 800 do 2 000 mm strojně s urovnáním dna do předepsaného profilu a spádu v hornině třídy těžitelnosti I skupiny 3 přes 20 do 50 m3</t>
  </si>
  <si>
    <t>https://podminky.urs.cz/item/CS_URS_2023_02/132251252</t>
  </si>
  <si>
    <t>151101102</t>
  </si>
  <si>
    <t>Zřízení příložného pažení a rozepření stěn rýh hl přes 2 do 4 m</t>
  </si>
  <si>
    <t>2118828246</t>
  </si>
  <si>
    <t>Zřízení pažení a rozepření stěn rýh pro podzemní vedení příložné pro jakoukoliv mezerovitost, hloubky přes 2 do 4 m</t>
  </si>
  <si>
    <t>https://podminky.urs.cz/item/CS_URS_2023_02/151101102</t>
  </si>
  <si>
    <t>2,2*3*4</t>
  </si>
  <si>
    <t>3,5*2,4*4</t>
  </si>
  <si>
    <t>151101112</t>
  </si>
  <si>
    <t>Odstranění příložného pažení a rozepření stěn rýh hl přes 2 do 4 m</t>
  </si>
  <si>
    <t>-2065447905</t>
  </si>
  <si>
    <t>Odstranění pažení a rozepření stěn rýh pro podzemní vedení s uložením materiálu na vzdálenost do 3 m od kraje výkopu příložné, hloubky přes 2 do 4 m</t>
  </si>
  <si>
    <t>https://podminky.urs.cz/item/CS_URS_2023_02/151101112</t>
  </si>
  <si>
    <t>-597518995</t>
  </si>
  <si>
    <t>43,92</t>
  </si>
  <si>
    <t>1290656681</t>
  </si>
  <si>
    <t>43,92-6-2,35</t>
  </si>
  <si>
    <t>22-6,6-2,2</t>
  </si>
  <si>
    <t>175111101</t>
  </si>
  <si>
    <t>Obsypání potrubí ručně sypaninou bez prohození, uloženou do 3 m</t>
  </si>
  <si>
    <t>-280955419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</si>
  <si>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</si>
  <si>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https://podminky.urs.cz/item/CS_URS_2023_02/175111101</t>
  </si>
  <si>
    <t>6,6</t>
  </si>
  <si>
    <t>58331200</t>
  </si>
  <si>
    <t>štěrkopísek netříděný</t>
  </si>
  <si>
    <t>-580694805</t>
  </si>
  <si>
    <t>6,6*2 'Přepočtené koeficientem množství</t>
  </si>
  <si>
    <t>382413115</t>
  </si>
  <si>
    <t>Osazení jímky z PP na obetonování objemu 6000 l pro usazení do terénu</t>
  </si>
  <si>
    <t>1110585639</t>
  </si>
  <si>
    <t>Osazení plastové jímky z polypropylenu PP na obetonování objemu 6000 l
vč. výztuže a obetonávky, podkladních vrstev - viz. HG posudek</t>
  </si>
  <si>
    <t>https://podminky.urs.cz/item/CS_URS_2023_02/382413115</t>
  </si>
  <si>
    <t>56230015</t>
  </si>
  <si>
    <t>jímka kruhová plastová na obetonování 2,25 x 1,5m objem 6m3</t>
  </si>
  <si>
    <t>2020959674</t>
  </si>
  <si>
    <t>jímka kruhová plastová na obetonování 2,25 x 1,5m objem 6m3
vč. krčku a poklopu</t>
  </si>
  <si>
    <t>Vodorovné konstrukce</t>
  </si>
  <si>
    <t>451573111</t>
  </si>
  <si>
    <t>Lože pod potrubí otevřený výkop ze štěrkopísku</t>
  </si>
  <si>
    <t>-284478912</t>
  </si>
  <si>
    <t>Lože pod potrubí, stoky a drobné objekty v otevřeném výkopu z písku a štěrkopísku do 63 mm</t>
  </si>
  <si>
    <t>https://podminky.urs.cz/item/CS_URS_2023_02/451573111</t>
  </si>
  <si>
    <t>2,2</t>
  </si>
  <si>
    <t>871315221</t>
  </si>
  <si>
    <t>Kanalizační potrubí z tvrdého PVC jednovrstvé tuhost třídy SN8 DN 160</t>
  </si>
  <si>
    <t>710419079</t>
  </si>
  <si>
    <t>Kanalizační potrubí z tvrdého PVC v otevřeném výkopu ve sklonu do 20 %, hladkého plnostěnného jednovrstvého, tuhost třídy SN 8 DN 160</t>
  </si>
  <si>
    <t>https://podminky.urs.cz/item/CS_URS_2023_02/871315221</t>
  </si>
  <si>
    <t>892351111</t>
  </si>
  <si>
    <t>Tlaková zkouška vodou potrubí DN 150 nebo 200</t>
  </si>
  <si>
    <t>-921513168</t>
  </si>
  <si>
    <t>Tlakové zkoušky vodou na potrubí DN 150 nebo 200</t>
  </si>
  <si>
    <t>https://podminky.urs.cz/item/CS_URS_2023_02/892351111</t>
  </si>
  <si>
    <t>894410213</t>
  </si>
  <si>
    <t>Osazení betonových dílců pro kanalizační šachty DN 1000 skruž rovná výšky 1000 mm</t>
  </si>
  <si>
    <t>-444476710</t>
  </si>
  <si>
    <t>Osazení betonových dílců šachet kanalizačních skruž rovná DN 1000, výšky 1000 mm
vč. podkladních vrstev a vystrojení - viz. HG posudek</t>
  </si>
  <si>
    <t>https://podminky.urs.cz/item/CS_URS_2023_02/894410213</t>
  </si>
  <si>
    <t>59224070</t>
  </si>
  <si>
    <t>skruž betonová DN 1000x1000 PS, 100x100x12cm</t>
  </si>
  <si>
    <t>1450454806</t>
  </si>
  <si>
    <t>894410302</t>
  </si>
  <si>
    <t>Osazení betonových dílců pro kanalizační šachty DN 1000 deska zákrytová</t>
  </si>
  <si>
    <t>-1800904074</t>
  </si>
  <si>
    <t>Osazení betonových dílců šachet kanalizačních deska zákrytová DN 1000</t>
  </si>
  <si>
    <t>https://podminky.urs.cz/item/CS_URS_2023_02/894410302</t>
  </si>
  <si>
    <t>59224075</t>
  </si>
  <si>
    <t>deska betonová zákrytová k ukončení šachet 1000/625x200mm</t>
  </si>
  <si>
    <t>219141843</t>
  </si>
  <si>
    <t>899722112</t>
  </si>
  <si>
    <t>Krytí potrubí z plastů výstražnou fólií z PVC 25 cm</t>
  </si>
  <si>
    <t>890335048</t>
  </si>
  <si>
    <t>Krytí potrubí z plastů výstražnou fólií z PVC šířky 25 cm</t>
  </si>
  <si>
    <t>https://podminky.urs.cz/item/CS_URS_2023_02/899722112</t>
  </si>
  <si>
    <t>998276101</t>
  </si>
  <si>
    <t>Přesun hmot pro trubní vedení z trub z plastických hmot otevřený výkop</t>
  </si>
  <si>
    <t>-1993497091</t>
  </si>
  <si>
    <t>Přesun hmot pro trubní vedení hloubené z trub z plastických hmot nebo sklolaminátových pro vodovody, kanalizace, teplovody, produktovody v otevřeném výkopu dopravní vzdálenost do 15 m</t>
  </si>
  <si>
    <t>https://podminky.urs.cz/item/CS_URS_2023_02/998276101</t>
  </si>
  <si>
    <t>998276128</t>
  </si>
  <si>
    <t>Příplatek k přesunu hmot pro trubní vedení z trub z plastických hmot za zvětšený přesun přes 3000 do 5000 m</t>
  </si>
  <si>
    <t>483344760</t>
  </si>
  <si>
    <t>Přesun hmot pro trubní vedení hloubené z trub z plastických hmot nebo sklolaminátových Příplatek k cenám za zvětšený přesun přes vymezenou největší dopravní vzdálenost přes 3000 do 5000 m</t>
  </si>
  <si>
    <t>https://podminky.urs.cz/item/CS_URS_2023_02/998276128</t>
  </si>
  <si>
    <t>998276129</t>
  </si>
  <si>
    <t>Příplatek k přesunu hmot pro trubní vedení z trub z plastických hmot za zvětšený přesun ZKD 5000 m</t>
  </si>
  <si>
    <t>-1560702225</t>
  </si>
  <si>
    <t>Přesun hmot pro trubní vedení hloubené z trub z plastických hmot nebo sklolaminátových Příplatek k cenám za zvětšený přesun přes vymezenou největší dopravní vzdálenost za každých dalších i započatých 5000 m</t>
  </si>
  <si>
    <t>https://podminky.urs.cz/item/CS_URS_2023_02/998276129</t>
  </si>
  <si>
    <t>721242116</t>
  </si>
  <si>
    <t>Lapač střešních splavenin z PP s kulovým kloubem na odtoku DN 125</t>
  </si>
  <si>
    <t>-1667291172</t>
  </si>
  <si>
    <t>Lapače střešních splavenin polypropylenové (PP) s kulovým kloubem na odtoku DN 125</t>
  </si>
  <si>
    <t>https://podminky.urs.cz/item/CS_URS_2023_02/721242116</t>
  </si>
  <si>
    <t>5 - Areálový vodovod</t>
  </si>
  <si>
    <t>-1058380880</t>
  </si>
  <si>
    <t>132251104</t>
  </si>
  <si>
    <t>Hloubení rýh nezapažených š do 800 mm v hornině třídy těžitelnosti I skupiny 3 objem přes 100 m3 strojně</t>
  </si>
  <si>
    <t>1987185476</t>
  </si>
  <si>
    <t>Hloubení nezapažených rýh šířky do 800 mm strojně s urovnáním dna do předepsaného profilu a spádu v hornině třídy těžitelnosti I skupiny 3 přes 100 m3</t>
  </si>
  <si>
    <t>https://podminky.urs.cz/item/CS_URS_2023_02/132251104</t>
  </si>
  <si>
    <t>15,25</t>
  </si>
  <si>
    <t>-1263573430</t>
  </si>
  <si>
    <t>-644915335</t>
  </si>
  <si>
    <t>9,10</t>
  </si>
  <si>
    <t>-1600094610</t>
  </si>
  <si>
    <t>3,07</t>
  </si>
  <si>
    <t>-100734568</t>
  </si>
  <si>
    <t>3,07*2 'Přepočtené koeficientem množství</t>
  </si>
  <si>
    <t>-1491723554</t>
  </si>
  <si>
    <t>1,62</t>
  </si>
  <si>
    <t>871161211</t>
  </si>
  <si>
    <t>Montáž potrubí z PE100 SDR 11 otevřený výkop svařovaných elektrotvarovkou D 32 x 3,0 mm</t>
  </si>
  <si>
    <t>-858712538</t>
  </si>
  <si>
    <t>Montáž vodovodního potrubí z plastů v otevřeném výkopu z polyetylenu PE 100 svařovaných elektrotvarovkou SDR 11/PN16 D 32 x 3,0 mm</t>
  </si>
  <si>
    <t>https://podminky.urs.cz/item/CS_URS_2023_02/871161211</t>
  </si>
  <si>
    <t>28613850</t>
  </si>
  <si>
    <t>trubka vodovodní PE100 PN 16 SDR11 s ochranným pláštěm z PP 32x3,0mm</t>
  </si>
  <si>
    <t>-565226150</t>
  </si>
  <si>
    <t>19,55*1,015 'Přepočtené koeficientem množství</t>
  </si>
  <si>
    <t>877161101</t>
  </si>
  <si>
    <t>Montáž elektrospojek na vodovodním potrubí z PE trub d 32</t>
  </si>
  <si>
    <t>777307872</t>
  </si>
  <si>
    <t>Montáž tvarovek na vodovodním plastovém potrubí z polyetylenu PE 100 elektrotvarovek SDR 11/PN16 spojek, oblouků nebo redukcí d 32</t>
  </si>
  <si>
    <t>https://podminky.urs.cz/item/CS_URS_2023_02/877161101</t>
  </si>
  <si>
    <t>28615969</t>
  </si>
  <si>
    <t>elektrospojka SDR11 PE 100 PN16 D 32mm</t>
  </si>
  <si>
    <t>-1989692818</t>
  </si>
  <si>
    <t>1716473</t>
  </si>
  <si>
    <t>Ventilová podzemní venkovní šachtice na SV, včetně uzavíracího nezámrzného ventilu</t>
  </si>
  <si>
    <t>1736013344</t>
  </si>
  <si>
    <t>Ventilová podzemní venkovní šachtice na SV, včetně uzavíracího nezámrzného ventilu
Dodávka + montáž</t>
  </si>
  <si>
    <t>879161111</t>
  </si>
  <si>
    <t>Montáž vodovodní přípojky na potrubí DN 25</t>
  </si>
  <si>
    <t>-1514443791</t>
  </si>
  <si>
    <t>Montáž napojení vodovodní přípojky v otevřeném výkopu DN 25</t>
  </si>
  <si>
    <t>https://podminky.urs.cz/item/CS_URS_2023_02/879161111</t>
  </si>
  <si>
    <t>891152211</t>
  </si>
  <si>
    <t>Montáž závitového vodoměru G 3/4 v šachtě</t>
  </si>
  <si>
    <t>1038848412</t>
  </si>
  <si>
    <t>Montáž vodovodních armatur na potrubí vodoměrů v šachtě závitových G 3/4</t>
  </si>
  <si>
    <t>https://podminky.urs.cz/item/CS_URS_2023_02/891152211</t>
  </si>
  <si>
    <t>38821515</t>
  </si>
  <si>
    <t>vodoměr domovní tlak PN25 Qn 1,5 DN 20 190mm</t>
  </si>
  <si>
    <t>-400104549</t>
  </si>
  <si>
    <t>891161322</t>
  </si>
  <si>
    <t>Montáž vodovodních šoupátek vevařovacích PE konec SDR11 PN16 otevřený výkop DN 25/32</t>
  </si>
  <si>
    <t>1811878160</t>
  </si>
  <si>
    <t>Montáž vodovodních armatur na potrubí šoupátek vevařovacích v otevřeném výkopu nebo v šachtách s ručním kolečkem svařovaných na tupo s PE konci SDR 11 PN16 DN 25/32</t>
  </si>
  <si>
    <t>https://podminky.urs.cz/item/CS_URS_2023_02/891161322</t>
  </si>
  <si>
    <t>42221144</t>
  </si>
  <si>
    <t>šoupátko s PE vevařovacími konci voda PN10 DN 25/32 PE 100</t>
  </si>
  <si>
    <t>121073708</t>
  </si>
  <si>
    <t>42210100</t>
  </si>
  <si>
    <t>kolo ruční pro DN 40-50 D 150mm</t>
  </si>
  <si>
    <t>-1163067089</t>
  </si>
  <si>
    <t>892233122</t>
  </si>
  <si>
    <t>Proplach a dezinfekce vodovodního potrubí DN od 40 do 70</t>
  </si>
  <si>
    <t>1497573006</t>
  </si>
  <si>
    <t>https://podminky.urs.cz/item/CS_URS_2023_02/892233122</t>
  </si>
  <si>
    <t>19,55</t>
  </si>
  <si>
    <t>892241111</t>
  </si>
  <si>
    <t>Tlaková zkouška vodou potrubí DN do 80</t>
  </si>
  <si>
    <t>580361114</t>
  </si>
  <si>
    <t>Tlakové zkoušky vodou na potrubí DN do 80</t>
  </si>
  <si>
    <t>https://podminky.urs.cz/item/CS_URS_2023_02/892241111</t>
  </si>
  <si>
    <t>899713111</t>
  </si>
  <si>
    <t>Orientační tabulky na sloupku betonovém nebo ocelovém</t>
  </si>
  <si>
    <t>1163440983</t>
  </si>
  <si>
    <t>Orientační tabulky na vodovodních a kanalizačních řadech na sloupku ocelovém nebo betonovém</t>
  </si>
  <si>
    <t>https://podminky.urs.cz/item/CS_URS_2023_02/899713111</t>
  </si>
  <si>
    <t>899721111</t>
  </si>
  <si>
    <t>Signalizační vodič DN do 150 mm na potrubí</t>
  </si>
  <si>
    <t>-1502331422</t>
  </si>
  <si>
    <t>Signalizační vodič na potrubí DN do 150 mm</t>
  </si>
  <si>
    <t>https://podminky.urs.cz/item/CS_URS_2023_02/899721111</t>
  </si>
  <si>
    <t>1077244400</t>
  </si>
  <si>
    <t>1381864008</t>
  </si>
  <si>
    <t>2053681164</t>
  </si>
  <si>
    <t>302194850</t>
  </si>
  <si>
    <t>6 - Přeložka vodovodu</t>
  </si>
  <si>
    <t>394191921</t>
  </si>
  <si>
    <t>132254103</t>
  </si>
  <si>
    <t>Hloubení rýh zapažených š do 800 mm v hornině třídy těžitelnosti I skupiny 3 objem do 100 m3 strojně</t>
  </si>
  <si>
    <t>-349411564</t>
  </si>
  <si>
    <t>Hloubení zapažených rýh šířky do 800 mm strojně s urovnáním dna do předepsaného profilu a spádu v hornině třídy těžitelnosti I skupiny 3 přes 50 do 100 m3</t>
  </si>
  <si>
    <t>https://podminky.urs.cz/item/CS_URS_2023_02/132254103</t>
  </si>
  <si>
    <t>4,04</t>
  </si>
  <si>
    <t>34,21</t>
  </si>
  <si>
    <t>22,89</t>
  </si>
  <si>
    <t>151101101</t>
  </si>
  <si>
    <t>Zřízení příložného pažení a rozepření stěn rýh hl do 2 m</t>
  </si>
  <si>
    <t>-1015599739</t>
  </si>
  <si>
    <t>Zřízení pažení a rozepření stěn rýh pro podzemní vedení příložné pro jakoukoliv mezerovitost, hloubky do 2 m</t>
  </si>
  <si>
    <t>https://podminky.urs.cz/item/CS_URS_2023_02/151101101</t>
  </si>
  <si>
    <t>11,7</t>
  </si>
  <si>
    <t>99,16</t>
  </si>
  <si>
    <t>66,35</t>
  </si>
  <si>
    <t>151101111</t>
  </si>
  <si>
    <t>Odstranění příložného pažení a rozepření stěn rýh hl do 2 m</t>
  </si>
  <si>
    <t>-1956289724</t>
  </si>
  <si>
    <t>Odstranění pažení a rozepření stěn rýh pro podzemní vedení s uložením materiálu na vzdálenost do 3 m od kraje výkopu příložné, hloubky do 2 m</t>
  </si>
  <si>
    <t>https://podminky.urs.cz/item/CS_URS_2023_02/151101111</t>
  </si>
  <si>
    <t>-1334166729</t>
  </si>
  <si>
    <t>-2141274875</t>
  </si>
  <si>
    <t>-390681567</t>
  </si>
  <si>
    <t>106330626</t>
  </si>
  <si>
    <t>12,32*2 'Přepočtené koeficientem množství</t>
  </si>
  <si>
    <t>-393040532</t>
  </si>
  <si>
    <t>871211211</t>
  </si>
  <si>
    <t>Montáž potrubí z PE100 SDR 11 otevřený výkop svařovaných elektrotvarovkou D 63 x 5,8 mm</t>
  </si>
  <si>
    <t>-2073243561</t>
  </si>
  <si>
    <t>Montáž vodovodního potrubí z plastů v otevřeném výkopu z polyetylenu PE 100 svařovaných elektrotvarovkou SDR 11/PN16 D 63 x 5,8 mm</t>
  </si>
  <si>
    <t>https://podminky.urs.cz/item/CS_URS_2023_02/871211211</t>
  </si>
  <si>
    <t>28613853</t>
  </si>
  <si>
    <t>trubka vodovodní PE100 PN 16 SDR11 s ochranným pláštěm z PP 63x5,8mm</t>
  </si>
  <si>
    <t>-458004167</t>
  </si>
  <si>
    <t>55,3*1,015 'Přepočtené koeficientem množství</t>
  </si>
  <si>
    <t>877211110</t>
  </si>
  <si>
    <t>Montáž elektrokolen 45° na vodovodním potrubí z PE trub d 63</t>
  </si>
  <si>
    <t>-1154432966</t>
  </si>
  <si>
    <t>Montáž tvarovek na vodovodním plastovém potrubí z polyetylenu PE 100 elektrotvarovek SDR 11/PN16 kolen 45° d 63</t>
  </si>
  <si>
    <t>https://podminky.urs.cz/item/CS_URS_2023_02/877211110</t>
  </si>
  <si>
    <t>28614946</t>
  </si>
  <si>
    <t>elektrokoleno 45° PE 100 PN16 D 63mm</t>
  </si>
  <si>
    <t>1182342682</t>
  </si>
  <si>
    <t>877211112</t>
  </si>
  <si>
    <t>Montáž elektrokolen 90° na vodovodním potrubí z PE trub d 63</t>
  </si>
  <si>
    <t>-1305739318</t>
  </si>
  <si>
    <t>Montáž tvarovek na vodovodním plastovém potrubí z polyetylenu PE 100 elektrotvarovek SDR 11/PN16 kolen 90° d 63</t>
  </si>
  <si>
    <t>https://podminky.urs.cz/item/CS_URS_2023_02/877211112</t>
  </si>
  <si>
    <t>28653055</t>
  </si>
  <si>
    <t>elektrokoleno 90° PE 100 D 63mm</t>
  </si>
  <si>
    <t>1184126619</t>
  </si>
  <si>
    <t>877211901</t>
  </si>
  <si>
    <t>Výměna elektrospojek na vodovodním potrubí z PE trub d 63</t>
  </si>
  <si>
    <t>-2030109463</t>
  </si>
  <si>
    <t>Výměna tvarovek na vodovodním plastovém potrubí z polyetylenu PE 100 elektrotvarovek SDR 11/PN16 spojek nebo redukcí d 63</t>
  </si>
  <si>
    <t>https://podminky.urs.cz/item/CS_URS_2023_02/877211901</t>
  </si>
  <si>
    <t>28615972</t>
  </si>
  <si>
    <t>elektrospojka SDR11 PE 100 PN16 D 63mm</t>
  </si>
  <si>
    <t>-1859338356</t>
  </si>
  <si>
    <t>879221111</t>
  </si>
  <si>
    <t>Montáž vodovodní přípojky na potrubí DN 63</t>
  </si>
  <si>
    <t>-1135706525</t>
  </si>
  <si>
    <t>Montáž napojení vodovodní přípojky v otevřeném výkopu DN 63</t>
  </si>
  <si>
    <t>https://podminky.urs.cz/item/CS_URS_2023_02/879221111</t>
  </si>
  <si>
    <t>-857409261</t>
  </si>
  <si>
    <t>684555540</t>
  </si>
  <si>
    <t>1595181602</t>
  </si>
  <si>
    <t>-1789674761</t>
  </si>
  <si>
    <t>-1228044332</t>
  </si>
  <si>
    <t>-792528995</t>
  </si>
  <si>
    <t>-720332162</t>
  </si>
  <si>
    <t>-976216698</t>
  </si>
  <si>
    <t>7 - Elektroinstalace</t>
  </si>
  <si>
    <t xml:space="preserve">PSV - Práce a dodávky PSV   </t>
  </si>
  <si>
    <t xml:space="preserve">    735 - Ústřední vytápění - otopná tělesa</t>
  </si>
  <si>
    <t xml:space="preserve">    741 - Elektroinstalace - silnoproud   </t>
  </si>
  <si>
    <t xml:space="preserve">M - Práce a dodávky M   </t>
  </si>
  <si>
    <t xml:space="preserve">    46-M - Zemní práce při extr.mont.pracích   </t>
  </si>
  <si>
    <t xml:space="preserve">    58-M - Revize vyhrazených technických zařízení   </t>
  </si>
  <si>
    <t xml:space="preserve">Práce a dodávky PSV   </t>
  </si>
  <si>
    <t>735</t>
  </si>
  <si>
    <t>Ústřední vytápění - otopná tělesa</t>
  </si>
  <si>
    <t>735164223</t>
  </si>
  <si>
    <t>Otopná tělesa přímotopná elektrická na stěnu výšky tělesa 690 mm, délky 750 mm</t>
  </si>
  <si>
    <t>171879111</t>
  </si>
  <si>
    <t xml:space="preserve">Poznámka k položce:_x000D_
Dodávka včetně zapojení_x000D_
</t>
  </si>
  <si>
    <t>741</t>
  </si>
  <si>
    <t xml:space="preserve">Elektroinstalace - silnoproud   </t>
  </si>
  <si>
    <t>741110511</t>
  </si>
  <si>
    <t>Montáž lišt a kanálků elektroinstalačních se spojkami, ohyby a rohy a s nasunutím do krabic vkládacích s víčkem, šířky do 60 mm</t>
  </si>
  <si>
    <t>34571016</t>
  </si>
  <si>
    <t>lišta elektroinstalační hranatá bezhalogenová 40x40mm</t>
  </si>
  <si>
    <t>741112021</t>
  </si>
  <si>
    <t>Montáž krabic elektroinstalačních bez napojení na trubky a lišty, demontáže a montáže víčka a přístroje protahovacích nebo odbočných nástěnných plastových čtyřhranných, vel. do 100x100 mm</t>
  </si>
  <si>
    <t>34571479</t>
  </si>
  <si>
    <t>krabice v uzavřeném provedení PP s krytím IP 66 čtvercová 100x100mm</t>
  </si>
  <si>
    <t>741120301</t>
  </si>
  <si>
    <t>Montáž vodičů izolovaných měděných bez ukončení uložených pevně plných a laněných s PVC pláštěm, bezhalogenových, ohniodolných (např. CY, CHAH-V) průřezu žíly 0,55 až 16 mm2</t>
  </si>
  <si>
    <t>34141029</t>
  </si>
  <si>
    <t>vodič propojovací flexibilní jádro Cu lanované izolace PVC 450/750V (H07V-K) 1x16mm2</t>
  </si>
  <si>
    <t>34141027</t>
  </si>
  <si>
    <t>vodič propojovací flexibilní jádro Cu lanované izolace PVC 450/750V (H07V-K) 1x6mm2</t>
  </si>
  <si>
    <t>741122211</t>
  </si>
  <si>
    <t>Montáž kabelů měděných bez ukončení uložených volně nebo v liště plných kulatých (např. CYKY) počtu a průřezu žil 3x1,5 až 6 mm2</t>
  </si>
  <si>
    <t>PKB.711018</t>
  </si>
  <si>
    <t>kabel CYKY-J 3x1,5</t>
  </si>
  <si>
    <t>km</t>
  </si>
  <si>
    <t>PKB.711021</t>
  </si>
  <si>
    <t>kabel CYKY-J 3x2,5</t>
  </si>
  <si>
    <t>741122231</t>
  </si>
  <si>
    <t>Montáž kabelů měděných bez ukončení uložených volně nebo v liště plných kulatých (např. CYKY) počtu a průřezu žil 5x1,5 až 2,5 mm2</t>
  </si>
  <si>
    <t>PKB.711032</t>
  </si>
  <si>
    <t>kabel CYKY-J 5x2,5</t>
  </si>
  <si>
    <t>741122643</t>
  </si>
  <si>
    <t>Montáž kabelů měděných bez ukončení uložených pevně plných kulatých nebo bezhalogenových (např. CYKY) počtu a průřezu žil 5x10 mm2</t>
  </si>
  <si>
    <t>PKB.711040</t>
  </si>
  <si>
    <t>kabel CYKY-J 5x10 RE</t>
  </si>
  <si>
    <t>Poznámka k položce:_x000D_
D+M uložení v ochranné elektroinstalační trubce vč. dodávky materiálu</t>
  </si>
  <si>
    <t>741130021</t>
  </si>
  <si>
    <t>Ukončení vodičů a kabelů izolovaných s označením a zapojením na svorkovnici s otevřením a uzavřením krytu, průřezu žíly do 2,5 mm2</t>
  </si>
  <si>
    <t>741130023</t>
  </si>
  <si>
    <t>Ukončení vodičů a kabelů izolovaných s označením a zapojením na svorkovnici s otevřením a uzavřením krytu, průřezu žíly do 6 mm2</t>
  </si>
  <si>
    <t>741130024</t>
  </si>
  <si>
    <t>Ukončení vodičů a kabelů izolovaných s označením a zapojením na svorkovnici s otevřením a uzavřením krytu, průřezu žíly do 10 mm2</t>
  </si>
  <si>
    <t>741130025</t>
  </si>
  <si>
    <t>Ukončení vodičů a kabelů izolovaných s označením a zapojením na svorkovnici s otevřením a uzavřením krytu, průřezu žíly do 16 mm2</t>
  </si>
  <si>
    <t>741210001</t>
  </si>
  <si>
    <t>Montáž rozvodnic oceloplechových nebo plastových bez zapojení vodičů běžných, hmotnosti do 20 kg</t>
  </si>
  <si>
    <t>35711027</t>
  </si>
  <si>
    <t>rozvodnice nástěnná, průhledné dveře, IP65, 36 modulárních jednotek (12x3), vč. N/pE</t>
  </si>
  <si>
    <t>741231012</t>
  </si>
  <si>
    <t>Montáž svorkovnic do rozváděčů s popisnými štítky se zapojením vodičů na jedné straně ochranných</t>
  </si>
  <si>
    <t>1040033225</t>
  </si>
  <si>
    <t>Ekvipotenciální svorkovnice EPS 4 D s krytem zelená</t>
  </si>
  <si>
    <t>741310031</t>
  </si>
  <si>
    <t>Montáž spínačů jedno nebo dvoupólových nástěnných se zapojením vodičů, pro prostředí venkovní nebo mokré spínačů, řazení 1-jednopólových</t>
  </si>
  <si>
    <t>34535015</t>
  </si>
  <si>
    <t>spínač nástěnný jednopólový, řazení 1, IP44, šroubové svorky</t>
  </si>
  <si>
    <t>741310561</t>
  </si>
  <si>
    <t>Montáž spínačů tří nebo čtyřpólových vypínačů výkonových pojistkových, do 63 A</t>
  </si>
  <si>
    <t>10.086.407</t>
  </si>
  <si>
    <t>3-63/I4/SVB-SW/N/HI11 Hlavní vypínač</t>
  </si>
  <si>
    <t>741320101</t>
  </si>
  <si>
    <t>Montáž jističů se zapojením vodičů jednopólových nn do 25 A bez krytu</t>
  </si>
  <si>
    <t>35822121</t>
  </si>
  <si>
    <t>jistič 1-pólový 13 A vypínací charakteristika C vypínací schopnost 10 kA</t>
  </si>
  <si>
    <t>741320161</t>
  </si>
  <si>
    <t>Montáž jističů se zapojením vodičů třípólových nn do 25 A bez krytu</t>
  </si>
  <si>
    <t>35822166</t>
  </si>
  <si>
    <t>jistič 3-pólový 16 A vypínací charakteristika C vypínací schopnost 10 kA</t>
  </si>
  <si>
    <t>741321001</t>
  </si>
  <si>
    <t>Montáž proudových chráničů se zapojením vodičů dvoupólových nn do 25 A bez krytu</t>
  </si>
  <si>
    <t>1030084714</t>
  </si>
  <si>
    <t>jistič B10 A30</t>
  </si>
  <si>
    <t>1030084716</t>
  </si>
  <si>
    <t>jistič B16 A30</t>
  </si>
  <si>
    <t>741322122</t>
  </si>
  <si>
    <t>Montáž přepěťových ochran nn se zapojením vodičů svodiče přepětí – typ 2 čtyřpólových dvoudílných s vložením modulu</t>
  </si>
  <si>
    <t>1000136414</t>
  </si>
  <si>
    <t>Svodič přepětí 4P 20-40kA T2 ( C)</t>
  </si>
  <si>
    <t>741372026</t>
  </si>
  <si>
    <t>Montáž svítidel s integrovaným zdrojem LED se zapojením vodičů interiérových přisazených nástěnných hranatých nebo kruhových s pohybovým čidlem, plochy do 0,09 m2</t>
  </si>
  <si>
    <t>34835004</t>
  </si>
  <si>
    <t>LED reflektor nástěnný do 20W s integ. čidlem</t>
  </si>
  <si>
    <t>741372062</t>
  </si>
  <si>
    <t>Montáž svítidel s integrovaným zdrojem LED se zapojením vodičů interiérových přisazených stropních hranatých nebo kruhových, plochy přes 0,09 do 0,36 m2</t>
  </si>
  <si>
    <t>34835003</t>
  </si>
  <si>
    <t>svítidlo průmyslové přisazené podlouhlé kryt z PH přes 6000 lm</t>
  </si>
  <si>
    <t>741372114</t>
  </si>
  <si>
    <t>Montáž svítidel s integrovaným zdrojem LED se zapojením vodičů interiérových vestavných stěnových orientačních</t>
  </si>
  <si>
    <t>34835012</t>
  </si>
  <si>
    <t>svítidlo LED nouzové přisazené baterie 3h</t>
  </si>
  <si>
    <t>741410021</t>
  </si>
  <si>
    <t>Montáž uzemňovacího vedení s upevněním, propojením a připojením pomocí svorek v zemi s izolací spojů pásku průřezu do 120 mm2 v městské zástavbě</t>
  </si>
  <si>
    <t>35442064</t>
  </si>
  <si>
    <t>pás zemnící 20x3mm FeZn</t>
  </si>
  <si>
    <t>741420002</t>
  </si>
  <si>
    <t>Montáž hromosvodného vedení svodových drátů nebo lan s podpěrami, O přes 10 mm</t>
  </si>
  <si>
    <t>10.344.640</t>
  </si>
  <si>
    <t>Drát uzemňovací AL průměr 8 AlMgSi 8/11mm</t>
  </si>
  <si>
    <t>10.673.472</t>
  </si>
  <si>
    <t>Vodič HVI light Cu d=20mm (100m)</t>
  </si>
  <si>
    <t>podpěra vedení</t>
  </si>
  <si>
    <t>ks</t>
  </si>
  <si>
    <t>741420052</t>
  </si>
  <si>
    <t>Montáž hromosvodného vedení ochranných prvků úhelníků nebo trubek s držáky do dřeva</t>
  </si>
  <si>
    <t>35441831</t>
  </si>
  <si>
    <t>úhelník ochranný na ochranu svodu - 2000mm, FeZn</t>
  </si>
  <si>
    <t>741420083</t>
  </si>
  <si>
    <t>Montáž hromosvodného vedení doplňků štítků k označení svodů</t>
  </si>
  <si>
    <t>35442110</t>
  </si>
  <si>
    <t>štítek plastový - čísla svodů</t>
  </si>
  <si>
    <t>741430001</t>
  </si>
  <si>
    <t>Montáž jímacích tyčí délky do 3 m, na konstrukci dřevěnou mimo krov</t>
  </si>
  <si>
    <t>35441055</t>
  </si>
  <si>
    <t>tyč jímací s kovaným hrotem 1500mm FeZn</t>
  </si>
  <si>
    <t>998741202</t>
  </si>
  <si>
    <t>Přesun hmot pro silnoproud stanovený procentní sazbou (%) z ceny vodorovná dopravní vzdálenost do 50 m v objektech výšky přes 6 do 12 m</t>
  </si>
  <si>
    <t xml:space="preserve">Práce a dodávky M   </t>
  </si>
  <si>
    <t>46-M</t>
  </si>
  <si>
    <t xml:space="preserve">Zemní práce při extr.mont.pracích   </t>
  </si>
  <si>
    <t>460010024</t>
  </si>
  <si>
    <t>Vytyčení trasy vedení kabelového (podzemního) v zastavěném prostoru</t>
  </si>
  <si>
    <t>460061151</t>
  </si>
  <si>
    <t>Zabezpečení výkopu a objektů plastový plot zřízení</t>
  </si>
  <si>
    <t>460061152</t>
  </si>
  <si>
    <t>Zabezpečení výkopu a objektů plastový plot odstranění</t>
  </si>
  <si>
    <t>460161162</t>
  </si>
  <si>
    <t>Hloubení zapažených i nezapažených kabelových rýh ručně včetně urovnání dna s přemístěním výkopku do vzdálenosti 3 m od okraje jámy nebo s naložením na dopravní prostředek šířky 35 cm hloubky 70 cm v hornině třídy těžitelnosti I skupiny 3</t>
  </si>
  <si>
    <t>460431172</t>
  </si>
  <si>
    <t>Zásyp kabelových rýh ručně s přemístění sypaniny ze vzdálenosti do 10 m, s uložením výkopku ve vrstvách včetně zhutnění a úpravy povrchu šířky 35 cm hloubky 70 cm z horniny třídy těžitelnosti I skupiny 3</t>
  </si>
  <si>
    <t>58-M</t>
  </si>
  <si>
    <t xml:space="preserve">Revize vyhrazených technických zařízení   </t>
  </si>
  <si>
    <t>580103002</t>
  </si>
  <si>
    <t>Elektrická instalace kontrola stavu elektrického okruhu včetně instalačních, ovládacích a jistících prvků bez připojených spotřebičů v prostoru bezpečném přes 5 do 10 vývodů</t>
  </si>
  <si>
    <t>okruh</t>
  </si>
  <si>
    <t>580105001</t>
  </si>
  <si>
    <t>Hromosvody kontrola stavu ochrany před úderem blesku tyčového hromosvodu běžného objektu</t>
  </si>
  <si>
    <t>svod</t>
  </si>
  <si>
    <t>580105062</t>
  </si>
  <si>
    <t>Hromosvody měření zemního odporu svodu přes 2 do 8 svodů</t>
  </si>
  <si>
    <t>měření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</si>
  <si>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</si>
  <si>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</si>
  <si>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</si>
  <si>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</si>
  <si>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</si>
  <si>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VRN1</t>
  </si>
  <si>
    <t>Průzkumné, geodetické a projektové práce</t>
  </si>
  <si>
    <t>012002000</t>
  </si>
  <si>
    <t>Geodetické práce</t>
  </si>
  <si>
    <t>1024</t>
  </si>
  <si>
    <t>-1810504243</t>
  </si>
  <si>
    <t>https://podminky.urs.cz/item/CS_URS_2023_02/012002000</t>
  </si>
  <si>
    <t>Poznámka k položce:_x000D_
* vytýčení stavby a nových IS_x000D_
* Náklady na přezkoumání podkladů objednatele o stavu stávajících inženýrských sítí probíhajících staveništěm nebo dotčenými stavbou _x000D_
* Vytýčení jejich skutečné trasy dle podmínek správců sítí v dokladové části _x000D_
* Geodetické zaměření po dokončení_x000D_
* Geometrický plán (zanesení budovy do katastru)</t>
  </si>
  <si>
    <t>013103000</t>
  </si>
  <si>
    <t>Infromační tabule a doklady</t>
  </si>
  <si>
    <t>-927757370</t>
  </si>
  <si>
    <t>https://podminky.urs.cz/item/CS_URS_2023_02/013103000</t>
  </si>
  <si>
    <t>Poznámka k položce:_x000D_
- informační tabule_x000D_
- fotodokumentace_x000D_
- dokumentace zdolávání požáru vč. operativní karty_x000D_
- tabule s provozním řádem vč. jeho zpracování a schválení objednatelem</t>
  </si>
  <si>
    <t>013254000</t>
  </si>
  <si>
    <t>Dokumentace skutečného provedení stavby</t>
  </si>
  <si>
    <t>-2063504478</t>
  </si>
  <si>
    <t>https://podminky.urs.cz/item/CS_URS_2023_02/013254000</t>
  </si>
  <si>
    <t>Poznámka k položce:_x000D_
*dokumentace stavby (výkresová a textová) skutečného provedení stavby</t>
  </si>
  <si>
    <t>013294000</t>
  </si>
  <si>
    <t>Ostatní dokumentace</t>
  </si>
  <si>
    <t>-971531226</t>
  </si>
  <si>
    <t>https://podminky.urs.cz/item/CS_URS_2023_02/013294000</t>
  </si>
  <si>
    <t>Poznámka k položce:_x000D_
* zpracování dílenské a realizační dokumentace podle požadavků PD</t>
  </si>
  <si>
    <t>VRN3</t>
  </si>
  <si>
    <t>Zařízení staveniště</t>
  </si>
  <si>
    <t>030001000</t>
  </si>
  <si>
    <t>673634460</t>
  </si>
  <si>
    <t>https://podminky.urs.cz/item/CS_URS_2023_02/030001000</t>
  </si>
  <si>
    <t xml:space="preserve">Poznámka k položce:_x000D_
*Zajištění bezpečného příjezdu a přístupu na staveniště a potřebných souhlasů a rozhodnutí s vybudováním zařízení staveniště_x000D_
*Náklady s připojením staveniště na energie + zajištění měření odběru energií _x000D_
*Vytýčení obvodu staveniště _x000D_
*Oplocení a zabezpečení prostoru staveniště proti neoprávněnému vstupu_x000D_
*Náklady na vybavení zařízení staveniště _x000D_
*Náklady na spotřebované energie provozem zařízení staveniště _x000D_
*Náklady na úklid v prostoru staveniště a příjezdových komunikací ke staveništi _x000D_
*Opatření k zabránění nadměrného zatěžování staveniště a jeho okolí prachem (např. používání krycích plachet, kropení sutě a odtěžované zeminy vodou) _x000D_
*Náklady na odstranění a odvoz zařízení staveniště _x000D_
*Uvedení stavbou dotčených ploch a ploch zařízení staveniště do původního stavu </t>
  </si>
  <si>
    <t>034303000R</t>
  </si>
  <si>
    <t>Dopravní značení na staveništi</t>
  </si>
  <si>
    <t>352858923</t>
  </si>
  <si>
    <t xml:space="preserve">Dopravní značení </t>
  </si>
  <si>
    <t>https://podminky.urs.cz/item/CS_URS_2023_02/034303000R</t>
  </si>
  <si>
    <t xml:space="preserve">Poznámka k položce:_x000D_
*Náklady na vyhotovení návrhu dočasného dopravního značení, jeho projednání s dotčenými orgány a organizacemi, dodání dopravních značek, jejich rozmístění a přemísťování a jejich údržba v průběhu výstavby včetně následného odstranění po ukončení stavebních prací </t>
  </si>
  <si>
    <t>VRN4</t>
  </si>
  <si>
    <t>Inženýrská činnost</t>
  </si>
  <si>
    <t>045002000</t>
  </si>
  <si>
    <t>Kompletační a koordinační činnost</t>
  </si>
  <si>
    <t>831047021</t>
  </si>
  <si>
    <t>https://podminky.urs.cz/item/CS_URS_2023_02/045002000</t>
  </si>
  <si>
    <t xml:space="preserve">Poznámka k položce:_x000D_
* kompletní dokladová část dle SoD (revize, atesty, certifikáty, prohlášení o shodě) pro předání a převzetí dokončeného díla a pro zajištění kolaudačního souhlasu _x000D_
* náklady zhotovitele, související s prováděním vzorkování dodávaných materiálů a výrobků v souladu s SoD _x000D_
* náklady zhotovitele, související s prováděním zkoušek a REVIZÍ předepsaných technickými normami a vyjádřeními dotčených orgánů pro řádné provedení a předání díla * náklady na individuální zkoušky dodaných a smontovaných technologických zařízení včetně komplexního vyzkoušení _x000D_
* náklady zhotovitele na vypracování provozních řádů pro trvalý provoz _x000D_
* náklady na předání všech návodů k obsluze a údržbě pro technologická zařízení  _x000D_
* náklady na zaškolení obsluhy objednatele _x000D_
 </t>
  </si>
  <si>
    <t>VRN6</t>
  </si>
  <si>
    <t>Územní vlivy</t>
  </si>
  <si>
    <t>06000100R</t>
  </si>
  <si>
    <t>Ochrana stávajících inženýrských sítí na staveništi</t>
  </si>
  <si>
    <t>-421393918</t>
  </si>
  <si>
    <t>https://podminky.urs.cz/item/CS_URS_2023_02/06000100R</t>
  </si>
  <si>
    <t xml:space="preserve">Poznámka k položce:_x000D_
* Ochrana stávajících inženýrských sítí na staveništi _x000D_
* Zajištění a zebezpečení stávajících inženýrských sítí a přípojek při výkopových a bouracích pracích_x000D_
 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</si>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</sst>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4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40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0" fillId="0" borderId="0" xfId="0"/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/>
    </xf>
    <xf numFmtId="0" fontId="42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06000100R" TargetMode="External"/><Relationship Id="rId3" Type="http://schemas.openxmlformats.org/officeDocument/2006/relationships/hyperlink" Target="https://podminky.urs.cz/item/CS_URS_2023_02/013254000" TargetMode="External"/><Relationship Id="rId7" Type="http://schemas.openxmlformats.org/officeDocument/2006/relationships/hyperlink" Target="https://podminky.urs.cz/item/CS_URS_2023_02/045002000" TargetMode="External"/><Relationship Id="rId2" Type="http://schemas.openxmlformats.org/officeDocument/2006/relationships/hyperlink" Target="https://podminky.urs.cz/item/CS_URS_2023_02/013103000" TargetMode="External"/><Relationship Id="rId1" Type="http://schemas.openxmlformats.org/officeDocument/2006/relationships/hyperlink" Target="https://podminky.urs.cz/item/CS_URS_2023_02/012002000" TargetMode="External"/><Relationship Id="rId6" Type="http://schemas.openxmlformats.org/officeDocument/2006/relationships/hyperlink" Target="https://podminky.urs.cz/item/CS_URS_2023_02/034303000R" TargetMode="External"/><Relationship Id="rId5" Type="http://schemas.openxmlformats.org/officeDocument/2006/relationships/hyperlink" Target="https://podminky.urs.cz/item/CS_URS_2023_02/030001000" TargetMode="External"/><Relationship Id="rId4" Type="http://schemas.openxmlformats.org/officeDocument/2006/relationships/hyperlink" Target="https://podminky.urs.cz/item/CS_URS_2023_02/013294000" TargetMode="External"/><Relationship Id="rId9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2/171251201" TargetMode="External"/><Relationship Id="rId2" Type="http://schemas.openxmlformats.org/officeDocument/2006/relationships/hyperlink" Target="https://podminky.urs.cz/item/CS_URS_2023_02/162351103" TargetMode="External"/><Relationship Id="rId1" Type="http://schemas.openxmlformats.org/officeDocument/2006/relationships/hyperlink" Target="https://podminky.urs.cz/item/CS_URS_2023_02/121151123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2/273323611" TargetMode="External"/><Relationship Id="rId18" Type="http://schemas.openxmlformats.org/officeDocument/2006/relationships/hyperlink" Target="https://podminky.urs.cz/item/CS_URS_2023_02/274361821" TargetMode="External"/><Relationship Id="rId26" Type="http://schemas.openxmlformats.org/officeDocument/2006/relationships/hyperlink" Target="https://podminky.urs.cz/item/CS_URS_2023_02/941211321" TargetMode="External"/><Relationship Id="rId39" Type="http://schemas.openxmlformats.org/officeDocument/2006/relationships/hyperlink" Target="https://podminky.urs.cz/item/CS_URS_2023_02/998011002" TargetMode="External"/><Relationship Id="rId21" Type="http://schemas.openxmlformats.org/officeDocument/2006/relationships/hyperlink" Target="https://podminky.urs.cz/item/CS_URS_2023_02/279351122" TargetMode="External"/><Relationship Id="rId34" Type="http://schemas.openxmlformats.org/officeDocument/2006/relationships/hyperlink" Target="https://podminky.urs.cz/item/CS_URS_2023_02/949101112" TargetMode="External"/><Relationship Id="rId42" Type="http://schemas.openxmlformats.org/officeDocument/2006/relationships/hyperlink" Target="https://podminky.urs.cz/item/CS_URS_2023_02/711141559" TargetMode="External"/><Relationship Id="rId47" Type="http://schemas.openxmlformats.org/officeDocument/2006/relationships/hyperlink" Target="https://podminky.urs.cz/item/CS_URS_2023_02/711491171" TargetMode="External"/><Relationship Id="rId50" Type="http://schemas.openxmlformats.org/officeDocument/2006/relationships/hyperlink" Target="https://podminky.urs.cz/item/CS_URS_2023_02/998711102" TargetMode="External"/><Relationship Id="rId55" Type="http://schemas.openxmlformats.org/officeDocument/2006/relationships/hyperlink" Target="https://podminky.urs.cz/item/CS_URS_2023_02/712363366" TargetMode="External"/><Relationship Id="rId63" Type="http://schemas.openxmlformats.org/officeDocument/2006/relationships/hyperlink" Target="https://podminky.urs.cz/item/CS_URS_2023_02/998713102" TargetMode="External"/><Relationship Id="rId68" Type="http://schemas.openxmlformats.org/officeDocument/2006/relationships/hyperlink" Target="https://podminky.urs.cz/item/CS_URS_2023_02/762115130" TargetMode="External"/><Relationship Id="rId76" Type="http://schemas.openxmlformats.org/officeDocument/2006/relationships/hyperlink" Target="https://podminky.urs.cz/item/CS_URS_2023_02/998766202" TargetMode="External"/><Relationship Id="rId7" Type="http://schemas.openxmlformats.org/officeDocument/2006/relationships/hyperlink" Target="https://podminky.urs.cz/item/CS_URS_2023_02/171201231" TargetMode="External"/><Relationship Id="rId71" Type="http://schemas.openxmlformats.org/officeDocument/2006/relationships/hyperlink" Target="https://podminky.urs.cz/item/CS_URS_2023_02/762395000" TargetMode="External"/><Relationship Id="rId2" Type="http://schemas.openxmlformats.org/officeDocument/2006/relationships/hyperlink" Target="https://podminky.urs.cz/item/CS_URS_2023_02/132251102" TargetMode="External"/><Relationship Id="rId16" Type="http://schemas.openxmlformats.org/officeDocument/2006/relationships/hyperlink" Target="https://podminky.urs.cz/item/CS_URS_2023_02/274351121" TargetMode="External"/><Relationship Id="rId29" Type="http://schemas.openxmlformats.org/officeDocument/2006/relationships/hyperlink" Target="https://podminky.urs.cz/item/CS_URS_2023_02/941211811" TargetMode="External"/><Relationship Id="rId11" Type="http://schemas.openxmlformats.org/officeDocument/2006/relationships/hyperlink" Target="https://podminky.urs.cz/item/CS_URS_2023_02/271532212" TargetMode="External"/><Relationship Id="rId24" Type="http://schemas.openxmlformats.org/officeDocument/2006/relationships/hyperlink" Target="https://podminky.urs.cz/item/CS_URS_2023_02/591111111" TargetMode="External"/><Relationship Id="rId32" Type="http://schemas.openxmlformats.org/officeDocument/2006/relationships/hyperlink" Target="https://podminky.urs.cz/item/CS_URS_2023_02/944511811" TargetMode="External"/><Relationship Id="rId37" Type="http://schemas.openxmlformats.org/officeDocument/2006/relationships/hyperlink" Target="https://podminky.urs.cz/item/CS_URS_2023_02/993111111" TargetMode="External"/><Relationship Id="rId40" Type="http://schemas.openxmlformats.org/officeDocument/2006/relationships/hyperlink" Target="https://podminky.urs.cz/item/CS_URS_2023_02/711111001" TargetMode="External"/><Relationship Id="rId45" Type="http://schemas.openxmlformats.org/officeDocument/2006/relationships/hyperlink" Target="https://podminky.urs.cz/item/CS_URS_2023_02/711461103" TargetMode="External"/><Relationship Id="rId53" Type="http://schemas.openxmlformats.org/officeDocument/2006/relationships/hyperlink" Target="https://podminky.urs.cz/item/CS_URS_2023_02/712363352" TargetMode="External"/><Relationship Id="rId58" Type="http://schemas.openxmlformats.org/officeDocument/2006/relationships/hyperlink" Target="https://podminky.urs.cz/item/CS_URS_2023_02/712831101" TargetMode="External"/><Relationship Id="rId66" Type="http://schemas.openxmlformats.org/officeDocument/2006/relationships/hyperlink" Target="https://podminky.urs.cz/item/CS_URS_2023_02/762115110" TargetMode="External"/><Relationship Id="rId74" Type="http://schemas.openxmlformats.org/officeDocument/2006/relationships/hyperlink" Target="https://podminky.urs.cz/item/CS_URS_2023_02/764341413" TargetMode="External"/><Relationship Id="rId79" Type="http://schemas.openxmlformats.org/officeDocument/2006/relationships/drawing" Target="../drawings/drawing3.xml"/><Relationship Id="rId5" Type="http://schemas.openxmlformats.org/officeDocument/2006/relationships/hyperlink" Target="https://podminky.urs.cz/item/CS_URS_2023_02/162751119" TargetMode="External"/><Relationship Id="rId61" Type="http://schemas.openxmlformats.org/officeDocument/2006/relationships/hyperlink" Target="https://podminky.urs.cz/item/CS_URS_2023_02/713141336" TargetMode="External"/><Relationship Id="rId10" Type="http://schemas.openxmlformats.org/officeDocument/2006/relationships/hyperlink" Target="https://podminky.urs.cz/item/CS_URS_2023_02/181912112" TargetMode="External"/><Relationship Id="rId19" Type="http://schemas.openxmlformats.org/officeDocument/2006/relationships/hyperlink" Target="https://podminky.urs.cz/item/CS_URS_2023_02/279323112" TargetMode="External"/><Relationship Id="rId31" Type="http://schemas.openxmlformats.org/officeDocument/2006/relationships/hyperlink" Target="https://podminky.urs.cz/item/CS_URS_2023_02/944511211" TargetMode="External"/><Relationship Id="rId44" Type="http://schemas.openxmlformats.org/officeDocument/2006/relationships/hyperlink" Target="https://podminky.urs.cz/item/CS_URS_2023_02/711161212" TargetMode="External"/><Relationship Id="rId52" Type="http://schemas.openxmlformats.org/officeDocument/2006/relationships/hyperlink" Target="https://podminky.urs.cz/item/CS_URS_2023_02/712331111" TargetMode="External"/><Relationship Id="rId60" Type="http://schemas.openxmlformats.org/officeDocument/2006/relationships/hyperlink" Target="https://podminky.urs.cz/item/CS_URS_2023_02/998712102" TargetMode="External"/><Relationship Id="rId65" Type="http://schemas.openxmlformats.org/officeDocument/2006/relationships/hyperlink" Target="https://podminky.urs.cz/item/CS_URS_2023_02/998721102" TargetMode="External"/><Relationship Id="rId73" Type="http://schemas.openxmlformats.org/officeDocument/2006/relationships/hyperlink" Target="https://podminky.urs.cz/item/CS_URS_2023_02/764242405" TargetMode="External"/><Relationship Id="rId78" Type="http://schemas.openxmlformats.org/officeDocument/2006/relationships/hyperlink" Target="https://podminky.urs.cz/item/CS_URS_2023_02/783213121" TargetMode="External"/><Relationship Id="rId4" Type="http://schemas.openxmlformats.org/officeDocument/2006/relationships/hyperlink" Target="https://podminky.urs.cz/item/CS_URS_2023_02/162751117" TargetMode="External"/><Relationship Id="rId9" Type="http://schemas.openxmlformats.org/officeDocument/2006/relationships/hyperlink" Target="https://podminky.urs.cz/item/CS_URS_2023_02/174151101" TargetMode="External"/><Relationship Id="rId14" Type="http://schemas.openxmlformats.org/officeDocument/2006/relationships/hyperlink" Target="https://podminky.urs.cz/item/CS_URS_2023_02/274313711" TargetMode="External"/><Relationship Id="rId22" Type="http://schemas.openxmlformats.org/officeDocument/2006/relationships/hyperlink" Target="https://podminky.urs.cz/item/CS_URS_2023_02/279361821" TargetMode="External"/><Relationship Id="rId27" Type="http://schemas.openxmlformats.org/officeDocument/2006/relationships/hyperlink" Target="https://podminky.urs.cz/item/CS_URS_2023_02/941211111" TargetMode="External"/><Relationship Id="rId30" Type="http://schemas.openxmlformats.org/officeDocument/2006/relationships/hyperlink" Target="https://podminky.urs.cz/item/CS_URS_2023_02/944511111" TargetMode="External"/><Relationship Id="rId35" Type="http://schemas.openxmlformats.org/officeDocument/2006/relationships/hyperlink" Target="https://podminky.urs.cz/item/CS_URS_2023_02/952901111" TargetMode="External"/><Relationship Id="rId43" Type="http://schemas.openxmlformats.org/officeDocument/2006/relationships/hyperlink" Target="https://podminky.urs.cz/item/CS_URS_2023_02/711142559" TargetMode="External"/><Relationship Id="rId48" Type="http://schemas.openxmlformats.org/officeDocument/2006/relationships/hyperlink" Target="https://podminky.urs.cz/item/CS_URS_2023_02/711491176" TargetMode="External"/><Relationship Id="rId56" Type="http://schemas.openxmlformats.org/officeDocument/2006/relationships/hyperlink" Target="https://podminky.urs.cz/item/CS_URS_2023_02/712363452" TargetMode="External"/><Relationship Id="rId64" Type="http://schemas.openxmlformats.org/officeDocument/2006/relationships/hyperlink" Target="https://podminky.urs.cz/item/CS_URS_2023_02/721233111" TargetMode="External"/><Relationship Id="rId69" Type="http://schemas.openxmlformats.org/officeDocument/2006/relationships/hyperlink" Target="https://podminky.urs.cz/item/CS_URS_2023_02/762195000" TargetMode="External"/><Relationship Id="rId77" Type="http://schemas.openxmlformats.org/officeDocument/2006/relationships/hyperlink" Target="https://podminky.urs.cz/item/CS_URS_2023_02/998767202" TargetMode="External"/><Relationship Id="rId8" Type="http://schemas.openxmlformats.org/officeDocument/2006/relationships/hyperlink" Target="https://podminky.urs.cz/item/CS_URS_2023_02/171251201" TargetMode="External"/><Relationship Id="rId51" Type="http://schemas.openxmlformats.org/officeDocument/2006/relationships/hyperlink" Target="https://podminky.urs.cz/item/CS_URS_2023_02/712311101" TargetMode="External"/><Relationship Id="rId72" Type="http://schemas.openxmlformats.org/officeDocument/2006/relationships/hyperlink" Target="https://podminky.urs.cz/item/CS_URS_2023_02/998762202" TargetMode="External"/><Relationship Id="rId3" Type="http://schemas.openxmlformats.org/officeDocument/2006/relationships/hyperlink" Target="https://podminky.urs.cz/item/CS_URS_2023_02/162251102" TargetMode="External"/><Relationship Id="rId12" Type="http://schemas.openxmlformats.org/officeDocument/2006/relationships/hyperlink" Target="https://podminky.urs.cz/item/CS_URS_2023_02/273313711" TargetMode="External"/><Relationship Id="rId17" Type="http://schemas.openxmlformats.org/officeDocument/2006/relationships/hyperlink" Target="https://podminky.urs.cz/item/CS_URS_2023_02/274351122" TargetMode="External"/><Relationship Id="rId25" Type="http://schemas.openxmlformats.org/officeDocument/2006/relationships/hyperlink" Target="https://podminky.urs.cz/item/CS_URS_2023_02/632450132" TargetMode="External"/><Relationship Id="rId33" Type="http://schemas.openxmlformats.org/officeDocument/2006/relationships/hyperlink" Target="https://podminky.urs.cz/item/CS_URS_2023_02/949101111" TargetMode="External"/><Relationship Id="rId38" Type="http://schemas.openxmlformats.org/officeDocument/2006/relationships/hyperlink" Target="https://podminky.urs.cz/item/CS_URS_2023_02/993111119" TargetMode="External"/><Relationship Id="rId46" Type="http://schemas.openxmlformats.org/officeDocument/2006/relationships/hyperlink" Target="https://podminky.urs.cz/item/CS_URS_2023_02/711462103" TargetMode="External"/><Relationship Id="rId59" Type="http://schemas.openxmlformats.org/officeDocument/2006/relationships/hyperlink" Target="https://podminky.urs.cz/item/CS_URS_2023_02/712861702" TargetMode="External"/><Relationship Id="rId67" Type="http://schemas.openxmlformats.org/officeDocument/2006/relationships/hyperlink" Target="https://podminky.urs.cz/item/CS_URS_2023_02/762115120" TargetMode="External"/><Relationship Id="rId20" Type="http://schemas.openxmlformats.org/officeDocument/2006/relationships/hyperlink" Target="https://podminky.urs.cz/item/CS_URS_2023_02/279351121" TargetMode="External"/><Relationship Id="rId41" Type="http://schemas.openxmlformats.org/officeDocument/2006/relationships/hyperlink" Target="https://podminky.urs.cz/item/CS_URS_2023_02/711112001" TargetMode="External"/><Relationship Id="rId54" Type="http://schemas.openxmlformats.org/officeDocument/2006/relationships/hyperlink" Target="https://podminky.urs.cz/item/CS_URS_2023_02/712363353" TargetMode="External"/><Relationship Id="rId62" Type="http://schemas.openxmlformats.org/officeDocument/2006/relationships/hyperlink" Target="https://podminky.urs.cz/item/CS_URS_2023_02/713141412" TargetMode="External"/><Relationship Id="rId70" Type="http://schemas.openxmlformats.org/officeDocument/2006/relationships/hyperlink" Target="https://podminky.urs.cz/item/CS_URS_2023_02/762341026" TargetMode="External"/><Relationship Id="rId75" Type="http://schemas.openxmlformats.org/officeDocument/2006/relationships/hyperlink" Target="https://podminky.urs.cz/item/CS_URS_2023_02/998764102" TargetMode="External"/><Relationship Id="rId1" Type="http://schemas.openxmlformats.org/officeDocument/2006/relationships/hyperlink" Target="https://podminky.urs.cz/item/CS_URS_2023_02/131251104" TargetMode="External"/><Relationship Id="rId6" Type="http://schemas.openxmlformats.org/officeDocument/2006/relationships/hyperlink" Target="https://podminky.urs.cz/item/CS_URS_2023_02/167151111" TargetMode="External"/><Relationship Id="rId15" Type="http://schemas.openxmlformats.org/officeDocument/2006/relationships/hyperlink" Target="https://podminky.urs.cz/item/CS_URS_2023_02/274322611" TargetMode="External"/><Relationship Id="rId23" Type="http://schemas.openxmlformats.org/officeDocument/2006/relationships/hyperlink" Target="https://podminky.urs.cz/item/CS_URS_2023_02/564871111" TargetMode="External"/><Relationship Id="rId28" Type="http://schemas.openxmlformats.org/officeDocument/2006/relationships/hyperlink" Target="https://podminky.urs.cz/item/CS_URS_2023_02/941211211" TargetMode="External"/><Relationship Id="rId36" Type="http://schemas.openxmlformats.org/officeDocument/2006/relationships/hyperlink" Target="https://podminky.urs.cz/item/CS_URS_2023_02/953943211" TargetMode="External"/><Relationship Id="rId49" Type="http://schemas.openxmlformats.org/officeDocument/2006/relationships/hyperlink" Target="https://podminky.urs.cz/item/CS_URS_2023_02/711491271" TargetMode="External"/><Relationship Id="rId57" Type="http://schemas.openxmlformats.org/officeDocument/2006/relationships/hyperlink" Target="https://podminky.urs.cz/item/CS_URS_2023_02/71239117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167151112" TargetMode="External"/><Relationship Id="rId13" Type="http://schemas.openxmlformats.org/officeDocument/2006/relationships/hyperlink" Target="https://podminky.urs.cz/item/CS_URS_2023_02/181912112" TargetMode="External"/><Relationship Id="rId18" Type="http://schemas.openxmlformats.org/officeDocument/2006/relationships/hyperlink" Target="https://podminky.urs.cz/item/CS_URS_2023_02/185851121" TargetMode="External"/><Relationship Id="rId26" Type="http://schemas.openxmlformats.org/officeDocument/2006/relationships/hyperlink" Target="https://podminky.urs.cz/item/CS_URS_2023_02/966001211" TargetMode="External"/><Relationship Id="rId3" Type="http://schemas.openxmlformats.org/officeDocument/2006/relationships/hyperlink" Target="https://podminky.urs.cz/item/CS_URS_2023_02/122251106" TargetMode="External"/><Relationship Id="rId21" Type="http://schemas.openxmlformats.org/officeDocument/2006/relationships/hyperlink" Target="https://podminky.urs.cz/item/CS_URS_2023_02/564871111" TargetMode="External"/><Relationship Id="rId34" Type="http://schemas.openxmlformats.org/officeDocument/2006/relationships/hyperlink" Target="https://podminky.urs.cz/item/CS_URS_2023_02/997221612" TargetMode="External"/><Relationship Id="rId7" Type="http://schemas.openxmlformats.org/officeDocument/2006/relationships/hyperlink" Target="https://podminky.urs.cz/item/CS_URS_2023_02/167151111" TargetMode="External"/><Relationship Id="rId12" Type="http://schemas.openxmlformats.org/officeDocument/2006/relationships/hyperlink" Target="https://podminky.urs.cz/item/CS_URS_2023_02/181451131" TargetMode="External"/><Relationship Id="rId17" Type="http://schemas.openxmlformats.org/officeDocument/2006/relationships/hyperlink" Target="https://podminky.urs.cz/item/CS_URS_2023_02/185804312" TargetMode="External"/><Relationship Id="rId25" Type="http://schemas.openxmlformats.org/officeDocument/2006/relationships/hyperlink" Target="https://podminky.urs.cz/item/CS_URS_2023_02/919726123" TargetMode="External"/><Relationship Id="rId33" Type="http://schemas.openxmlformats.org/officeDocument/2006/relationships/hyperlink" Target="https://podminky.urs.cz/item/CS_URS_2023_02/997221611" TargetMode="External"/><Relationship Id="rId38" Type="http://schemas.openxmlformats.org/officeDocument/2006/relationships/drawing" Target="../drawings/drawing4.xml"/><Relationship Id="rId2" Type="http://schemas.openxmlformats.org/officeDocument/2006/relationships/hyperlink" Target="https://podminky.urs.cz/item/CS_URS_2023_02/113154334" TargetMode="External"/><Relationship Id="rId16" Type="http://schemas.openxmlformats.org/officeDocument/2006/relationships/hyperlink" Target="https://podminky.urs.cz/item/CS_URS_2023_02/185803211" TargetMode="External"/><Relationship Id="rId20" Type="http://schemas.openxmlformats.org/officeDocument/2006/relationships/hyperlink" Target="https://podminky.urs.cz/item/CS_URS_2023_02/564861111" TargetMode="External"/><Relationship Id="rId29" Type="http://schemas.openxmlformats.org/officeDocument/2006/relationships/hyperlink" Target="https://podminky.urs.cz/item/CS_URS_2023_02/997221551" TargetMode="External"/><Relationship Id="rId1" Type="http://schemas.openxmlformats.org/officeDocument/2006/relationships/hyperlink" Target="https://podminky.urs.cz/item/CS_URS_2023_02/113107222" TargetMode="External"/><Relationship Id="rId6" Type="http://schemas.openxmlformats.org/officeDocument/2006/relationships/hyperlink" Target="https://podminky.urs.cz/item/CS_URS_2023_02/162751119" TargetMode="External"/><Relationship Id="rId11" Type="http://schemas.openxmlformats.org/officeDocument/2006/relationships/hyperlink" Target="https://podminky.urs.cz/item/CS_URS_2023_02/181151331" TargetMode="External"/><Relationship Id="rId24" Type="http://schemas.openxmlformats.org/officeDocument/2006/relationships/hyperlink" Target="https://podminky.urs.cz/item/CS_URS_2023_02/916241213" TargetMode="External"/><Relationship Id="rId32" Type="http://schemas.openxmlformats.org/officeDocument/2006/relationships/hyperlink" Target="https://podminky.urs.cz/item/CS_URS_2023_02/997221579" TargetMode="External"/><Relationship Id="rId37" Type="http://schemas.openxmlformats.org/officeDocument/2006/relationships/hyperlink" Target="https://podminky.urs.cz/item/CS_URS_2023_02/998223011" TargetMode="External"/><Relationship Id="rId5" Type="http://schemas.openxmlformats.org/officeDocument/2006/relationships/hyperlink" Target="https://podminky.urs.cz/item/CS_URS_2023_02/162751117" TargetMode="External"/><Relationship Id="rId15" Type="http://schemas.openxmlformats.org/officeDocument/2006/relationships/hyperlink" Target="https://podminky.urs.cz/item/CS_URS_2023_02/183403153" TargetMode="External"/><Relationship Id="rId23" Type="http://schemas.openxmlformats.org/officeDocument/2006/relationships/hyperlink" Target="https://podminky.urs.cz/item/CS_URS_2023_02/591111111" TargetMode="External"/><Relationship Id="rId28" Type="http://schemas.openxmlformats.org/officeDocument/2006/relationships/hyperlink" Target="https://podminky.urs.cz/item/CS_URS_2023_02/966-001R" TargetMode="External"/><Relationship Id="rId36" Type="http://schemas.openxmlformats.org/officeDocument/2006/relationships/hyperlink" Target="https://podminky.urs.cz/item/CS_URS_2023_02/997221875" TargetMode="External"/><Relationship Id="rId10" Type="http://schemas.openxmlformats.org/officeDocument/2006/relationships/hyperlink" Target="https://podminky.urs.cz/item/CS_URS_2023_02/171251201" TargetMode="External"/><Relationship Id="rId19" Type="http://schemas.openxmlformats.org/officeDocument/2006/relationships/hyperlink" Target="https://podminky.urs.cz/item/CS_URS_2023_02/564851111" TargetMode="External"/><Relationship Id="rId31" Type="http://schemas.openxmlformats.org/officeDocument/2006/relationships/hyperlink" Target="https://podminky.urs.cz/item/CS_URS_2023_02/997221571" TargetMode="External"/><Relationship Id="rId4" Type="http://schemas.openxmlformats.org/officeDocument/2006/relationships/hyperlink" Target="https://podminky.urs.cz/item/CS_URS_2023_02/162351103" TargetMode="External"/><Relationship Id="rId9" Type="http://schemas.openxmlformats.org/officeDocument/2006/relationships/hyperlink" Target="https://podminky.urs.cz/item/CS_URS_2023_02/171201231" TargetMode="External"/><Relationship Id="rId14" Type="http://schemas.openxmlformats.org/officeDocument/2006/relationships/hyperlink" Target="https://podminky.urs.cz/item/CS_URS_2023_02/183403114" TargetMode="External"/><Relationship Id="rId22" Type="http://schemas.openxmlformats.org/officeDocument/2006/relationships/hyperlink" Target="https://podminky.urs.cz/item/CS_URS_2023_02/564952111" TargetMode="External"/><Relationship Id="rId27" Type="http://schemas.openxmlformats.org/officeDocument/2006/relationships/hyperlink" Target="https://podminky.urs.cz/item/CS_URS_2023_02/966001311" TargetMode="External"/><Relationship Id="rId30" Type="http://schemas.openxmlformats.org/officeDocument/2006/relationships/hyperlink" Target="https://podminky.urs.cz/item/CS_URS_2023_02/997221559" TargetMode="External"/><Relationship Id="rId35" Type="http://schemas.openxmlformats.org/officeDocument/2006/relationships/hyperlink" Target="https://podminky.urs.cz/item/CS_URS_2023_02/997221873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721211502" TargetMode="External"/><Relationship Id="rId13" Type="http://schemas.openxmlformats.org/officeDocument/2006/relationships/hyperlink" Target="https://podminky.urs.cz/item/CS_URS_2023_02/722181221" TargetMode="External"/><Relationship Id="rId18" Type="http://schemas.openxmlformats.org/officeDocument/2006/relationships/hyperlink" Target="https://podminky.urs.cz/item/CS_URS_2023_02/722290234" TargetMode="External"/><Relationship Id="rId3" Type="http://schemas.openxmlformats.org/officeDocument/2006/relationships/hyperlink" Target="https://podminky.urs.cz/item/CS_URS_2023_02/899922113" TargetMode="External"/><Relationship Id="rId21" Type="http://schemas.openxmlformats.org/officeDocument/2006/relationships/drawing" Target="../drawings/drawing5.xml"/><Relationship Id="rId7" Type="http://schemas.openxmlformats.org/officeDocument/2006/relationships/hyperlink" Target="https://podminky.urs.cz/item/CS_URS_2023_02/721174043" TargetMode="External"/><Relationship Id="rId12" Type="http://schemas.openxmlformats.org/officeDocument/2006/relationships/hyperlink" Target="https://podminky.urs.cz/item/CS_URS_2023_02/722174022" TargetMode="External"/><Relationship Id="rId17" Type="http://schemas.openxmlformats.org/officeDocument/2006/relationships/hyperlink" Target="https://podminky.urs.cz/item/CS_URS_2023_02/722232048" TargetMode="External"/><Relationship Id="rId2" Type="http://schemas.openxmlformats.org/officeDocument/2006/relationships/hyperlink" Target="https://podminky.urs.cz/item/CS_URS_2023_02/382122311" TargetMode="External"/><Relationship Id="rId16" Type="http://schemas.openxmlformats.org/officeDocument/2006/relationships/hyperlink" Target="https://podminky.urs.cz/item/CS_URS_2023_02/722232043" TargetMode="External"/><Relationship Id="rId20" Type="http://schemas.openxmlformats.org/officeDocument/2006/relationships/hyperlink" Target="https://podminky.urs.cz/item/CS_URS_2023_02/998722101" TargetMode="External"/><Relationship Id="rId1" Type="http://schemas.openxmlformats.org/officeDocument/2006/relationships/hyperlink" Target="https://podminky.urs.cz/item/CS_URS_2023_02/382122121" TargetMode="External"/><Relationship Id="rId6" Type="http://schemas.openxmlformats.org/officeDocument/2006/relationships/hyperlink" Target="https://podminky.urs.cz/item/CS_URS_2023_02/721174005" TargetMode="External"/><Relationship Id="rId11" Type="http://schemas.openxmlformats.org/officeDocument/2006/relationships/hyperlink" Target="https://podminky.urs.cz/item/CS_URS_2023_02/722140117" TargetMode="External"/><Relationship Id="rId5" Type="http://schemas.openxmlformats.org/officeDocument/2006/relationships/hyperlink" Target="https://podminky.urs.cz/item/CS_URS_2023_02/721173401" TargetMode="External"/><Relationship Id="rId15" Type="http://schemas.openxmlformats.org/officeDocument/2006/relationships/hyperlink" Target="https://podminky.urs.cz/item/CS_URS_2023_02/722231077" TargetMode="External"/><Relationship Id="rId10" Type="http://schemas.openxmlformats.org/officeDocument/2006/relationships/hyperlink" Target="https://podminky.urs.cz/item/CS_URS_2023_02/998721101" TargetMode="External"/><Relationship Id="rId19" Type="http://schemas.openxmlformats.org/officeDocument/2006/relationships/hyperlink" Target="https://podminky.urs.cz/item/CS_URS_2023_02/722290246" TargetMode="External"/><Relationship Id="rId4" Type="http://schemas.openxmlformats.org/officeDocument/2006/relationships/hyperlink" Target="https://podminky.urs.cz/item/CS_URS_2023_02/998144471" TargetMode="External"/><Relationship Id="rId9" Type="http://schemas.openxmlformats.org/officeDocument/2006/relationships/hyperlink" Target="https://podminky.urs.cz/item/CS_URS_2023_02/721290111" TargetMode="External"/><Relationship Id="rId14" Type="http://schemas.openxmlformats.org/officeDocument/2006/relationships/hyperlink" Target="https://podminky.urs.cz/item/CS_URS_2023_02/722190401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175111101" TargetMode="External"/><Relationship Id="rId13" Type="http://schemas.openxmlformats.org/officeDocument/2006/relationships/hyperlink" Target="https://podminky.urs.cz/item/CS_URS_2023_02/894410213" TargetMode="External"/><Relationship Id="rId18" Type="http://schemas.openxmlformats.org/officeDocument/2006/relationships/hyperlink" Target="https://podminky.urs.cz/item/CS_URS_2023_02/998276129" TargetMode="External"/><Relationship Id="rId3" Type="http://schemas.openxmlformats.org/officeDocument/2006/relationships/hyperlink" Target="https://podminky.urs.cz/item/CS_URS_2023_02/132251252" TargetMode="External"/><Relationship Id="rId7" Type="http://schemas.openxmlformats.org/officeDocument/2006/relationships/hyperlink" Target="https://podminky.urs.cz/item/CS_URS_2023_02/174151101" TargetMode="External"/><Relationship Id="rId12" Type="http://schemas.openxmlformats.org/officeDocument/2006/relationships/hyperlink" Target="https://podminky.urs.cz/item/CS_URS_2023_02/892351111" TargetMode="External"/><Relationship Id="rId17" Type="http://schemas.openxmlformats.org/officeDocument/2006/relationships/hyperlink" Target="https://podminky.urs.cz/item/CS_URS_2023_02/998276128" TargetMode="External"/><Relationship Id="rId2" Type="http://schemas.openxmlformats.org/officeDocument/2006/relationships/hyperlink" Target="https://podminky.urs.cz/item/CS_URS_2023_02/131251202" TargetMode="External"/><Relationship Id="rId16" Type="http://schemas.openxmlformats.org/officeDocument/2006/relationships/hyperlink" Target="https://podminky.urs.cz/item/CS_URS_2023_02/998276101" TargetMode="External"/><Relationship Id="rId20" Type="http://schemas.openxmlformats.org/officeDocument/2006/relationships/drawing" Target="../drawings/drawing6.xml"/><Relationship Id="rId1" Type="http://schemas.openxmlformats.org/officeDocument/2006/relationships/hyperlink" Target="https://podminky.urs.cz/item/CS_URS_2023_02/115101201" TargetMode="External"/><Relationship Id="rId6" Type="http://schemas.openxmlformats.org/officeDocument/2006/relationships/hyperlink" Target="https://podminky.urs.cz/item/CS_URS_2023_02/162251102" TargetMode="External"/><Relationship Id="rId11" Type="http://schemas.openxmlformats.org/officeDocument/2006/relationships/hyperlink" Target="https://podminky.urs.cz/item/CS_URS_2023_02/871315221" TargetMode="External"/><Relationship Id="rId5" Type="http://schemas.openxmlformats.org/officeDocument/2006/relationships/hyperlink" Target="https://podminky.urs.cz/item/CS_URS_2023_02/151101112" TargetMode="External"/><Relationship Id="rId15" Type="http://schemas.openxmlformats.org/officeDocument/2006/relationships/hyperlink" Target="https://podminky.urs.cz/item/CS_URS_2023_02/899722112" TargetMode="External"/><Relationship Id="rId10" Type="http://schemas.openxmlformats.org/officeDocument/2006/relationships/hyperlink" Target="https://podminky.urs.cz/item/CS_URS_2023_02/451573111" TargetMode="External"/><Relationship Id="rId19" Type="http://schemas.openxmlformats.org/officeDocument/2006/relationships/hyperlink" Target="https://podminky.urs.cz/item/CS_URS_2023_02/721242116" TargetMode="External"/><Relationship Id="rId4" Type="http://schemas.openxmlformats.org/officeDocument/2006/relationships/hyperlink" Target="https://podminky.urs.cz/item/CS_URS_2023_02/151101102" TargetMode="External"/><Relationship Id="rId9" Type="http://schemas.openxmlformats.org/officeDocument/2006/relationships/hyperlink" Target="https://podminky.urs.cz/item/CS_URS_2023_02/382413115" TargetMode="External"/><Relationship Id="rId14" Type="http://schemas.openxmlformats.org/officeDocument/2006/relationships/hyperlink" Target="https://podminky.urs.cz/item/CS_URS_2023_02/894410302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877161101" TargetMode="External"/><Relationship Id="rId13" Type="http://schemas.openxmlformats.org/officeDocument/2006/relationships/hyperlink" Target="https://podminky.urs.cz/item/CS_URS_2023_02/892241111" TargetMode="External"/><Relationship Id="rId18" Type="http://schemas.openxmlformats.org/officeDocument/2006/relationships/hyperlink" Target="https://podminky.urs.cz/item/CS_URS_2023_02/998276128" TargetMode="External"/><Relationship Id="rId3" Type="http://schemas.openxmlformats.org/officeDocument/2006/relationships/hyperlink" Target="https://podminky.urs.cz/item/CS_URS_2023_02/162251102" TargetMode="External"/><Relationship Id="rId7" Type="http://schemas.openxmlformats.org/officeDocument/2006/relationships/hyperlink" Target="https://podminky.urs.cz/item/CS_URS_2023_02/871161211" TargetMode="External"/><Relationship Id="rId12" Type="http://schemas.openxmlformats.org/officeDocument/2006/relationships/hyperlink" Target="https://podminky.urs.cz/item/CS_URS_2023_02/892233122" TargetMode="External"/><Relationship Id="rId17" Type="http://schemas.openxmlformats.org/officeDocument/2006/relationships/hyperlink" Target="https://podminky.urs.cz/item/CS_URS_2023_02/998276101" TargetMode="External"/><Relationship Id="rId2" Type="http://schemas.openxmlformats.org/officeDocument/2006/relationships/hyperlink" Target="https://podminky.urs.cz/item/CS_URS_2023_02/132251104" TargetMode="External"/><Relationship Id="rId16" Type="http://schemas.openxmlformats.org/officeDocument/2006/relationships/hyperlink" Target="https://podminky.urs.cz/item/CS_URS_2023_02/899722112" TargetMode="External"/><Relationship Id="rId20" Type="http://schemas.openxmlformats.org/officeDocument/2006/relationships/drawing" Target="../drawings/drawing7.xml"/><Relationship Id="rId1" Type="http://schemas.openxmlformats.org/officeDocument/2006/relationships/hyperlink" Target="https://podminky.urs.cz/item/CS_URS_2023_02/115101201" TargetMode="External"/><Relationship Id="rId6" Type="http://schemas.openxmlformats.org/officeDocument/2006/relationships/hyperlink" Target="https://podminky.urs.cz/item/CS_URS_2023_02/451573111" TargetMode="External"/><Relationship Id="rId11" Type="http://schemas.openxmlformats.org/officeDocument/2006/relationships/hyperlink" Target="https://podminky.urs.cz/item/CS_URS_2023_02/891161322" TargetMode="External"/><Relationship Id="rId5" Type="http://schemas.openxmlformats.org/officeDocument/2006/relationships/hyperlink" Target="https://podminky.urs.cz/item/CS_URS_2023_02/175111101" TargetMode="External"/><Relationship Id="rId15" Type="http://schemas.openxmlformats.org/officeDocument/2006/relationships/hyperlink" Target="https://podminky.urs.cz/item/CS_URS_2023_02/899721111" TargetMode="External"/><Relationship Id="rId10" Type="http://schemas.openxmlformats.org/officeDocument/2006/relationships/hyperlink" Target="https://podminky.urs.cz/item/CS_URS_2023_02/891152211" TargetMode="External"/><Relationship Id="rId19" Type="http://schemas.openxmlformats.org/officeDocument/2006/relationships/hyperlink" Target="https://podminky.urs.cz/item/CS_URS_2023_02/998276129" TargetMode="External"/><Relationship Id="rId4" Type="http://schemas.openxmlformats.org/officeDocument/2006/relationships/hyperlink" Target="https://podminky.urs.cz/item/CS_URS_2023_02/174151101" TargetMode="External"/><Relationship Id="rId9" Type="http://schemas.openxmlformats.org/officeDocument/2006/relationships/hyperlink" Target="https://podminky.urs.cz/item/CS_URS_2023_02/879161111" TargetMode="External"/><Relationship Id="rId14" Type="http://schemas.openxmlformats.org/officeDocument/2006/relationships/hyperlink" Target="https://podminky.urs.cz/item/CS_URS_2023_02/899713111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451573111" TargetMode="External"/><Relationship Id="rId13" Type="http://schemas.openxmlformats.org/officeDocument/2006/relationships/hyperlink" Target="https://podminky.urs.cz/item/CS_URS_2023_02/879221111" TargetMode="External"/><Relationship Id="rId18" Type="http://schemas.openxmlformats.org/officeDocument/2006/relationships/hyperlink" Target="https://podminky.urs.cz/item/CS_URS_2023_02/899722112" TargetMode="External"/><Relationship Id="rId3" Type="http://schemas.openxmlformats.org/officeDocument/2006/relationships/hyperlink" Target="https://podminky.urs.cz/item/CS_URS_2023_02/151101101" TargetMode="External"/><Relationship Id="rId21" Type="http://schemas.openxmlformats.org/officeDocument/2006/relationships/hyperlink" Target="https://podminky.urs.cz/item/CS_URS_2023_02/998276129" TargetMode="External"/><Relationship Id="rId7" Type="http://schemas.openxmlformats.org/officeDocument/2006/relationships/hyperlink" Target="https://podminky.urs.cz/item/CS_URS_2023_02/175111101" TargetMode="External"/><Relationship Id="rId12" Type="http://schemas.openxmlformats.org/officeDocument/2006/relationships/hyperlink" Target="https://podminky.urs.cz/item/CS_URS_2023_02/877211901" TargetMode="External"/><Relationship Id="rId17" Type="http://schemas.openxmlformats.org/officeDocument/2006/relationships/hyperlink" Target="https://podminky.urs.cz/item/CS_URS_2023_02/899721111" TargetMode="External"/><Relationship Id="rId2" Type="http://schemas.openxmlformats.org/officeDocument/2006/relationships/hyperlink" Target="https://podminky.urs.cz/item/CS_URS_2023_02/132254103" TargetMode="External"/><Relationship Id="rId16" Type="http://schemas.openxmlformats.org/officeDocument/2006/relationships/hyperlink" Target="https://podminky.urs.cz/item/CS_URS_2023_02/899713111" TargetMode="External"/><Relationship Id="rId20" Type="http://schemas.openxmlformats.org/officeDocument/2006/relationships/hyperlink" Target="https://podminky.urs.cz/item/CS_URS_2023_02/998276128" TargetMode="External"/><Relationship Id="rId1" Type="http://schemas.openxmlformats.org/officeDocument/2006/relationships/hyperlink" Target="https://podminky.urs.cz/item/CS_URS_2023_02/115101201" TargetMode="External"/><Relationship Id="rId6" Type="http://schemas.openxmlformats.org/officeDocument/2006/relationships/hyperlink" Target="https://podminky.urs.cz/item/CS_URS_2023_02/174151101" TargetMode="External"/><Relationship Id="rId11" Type="http://schemas.openxmlformats.org/officeDocument/2006/relationships/hyperlink" Target="https://podminky.urs.cz/item/CS_URS_2023_02/877211112" TargetMode="External"/><Relationship Id="rId5" Type="http://schemas.openxmlformats.org/officeDocument/2006/relationships/hyperlink" Target="https://podminky.urs.cz/item/CS_URS_2023_02/162251102" TargetMode="External"/><Relationship Id="rId15" Type="http://schemas.openxmlformats.org/officeDocument/2006/relationships/hyperlink" Target="https://podminky.urs.cz/item/CS_URS_2023_02/892241111" TargetMode="External"/><Relationship Id="rId10" Type="http://schemas.openxmlformats.org/officeDocument/2006/relationships/hyperlink" Target="https://podminky.urs.cz/item/CS_URS_2023_02/877211110" TargetMode="External"/><Relationship Id="rId19" Type="http://schemas.openxmlformats.org/officeDocument/2006/relationships/hyperlink" Target="https://podminky.urs.cz/item/CS_URS_2023_02/998276101" TargetMode="External"/><Relationship Id="rId4" Type="http://schemas.openxmlformats.org/officeDocument/2006/relationships/hyperlink" Target="https://podminky.urs.cz/item/CS_URS_2023_02/151101111" TargetMode="External"/><Relationship Id="rId9" Type="http://schemas.openxmlformats.org/officeDocument/2006/relationships/hyperlink" Target="https://podminky.urs.cz/item/CS_URS_2023_02/871211211" TargetMode="External"/><Relationship Id="rId14" Type="http://schemas.openxmlformats.org/officeDocument/2006/relationships/hyperlink" Target="https://podminky.urs.cz/item/CS_URS_2023_02/892233122" TargetMode="External"/><Relationship Id="rId22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5"/>
  <sheetViews>
    <sheetView showGridLines="0" tabSelected="1" workbookViewId="0">
      <selection activeCell="AH7" sqref="AH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pans="1:74" s="1" customFormat="1" ht="36.950000000000003" customHeight="1">
      <c r="AR2" s="342"/>
      <c r="AS2" s="342"/>
      <c r="AT2" s="342"/>
      <c r="AU2" s="342"/>
      <c r="AV2" s="342"/>
      <c r="AW2" s="342"/>
      <c r="AX2" s="342"/>
      <c r="AY2" s="342"/>
      <c r="AZ2" s="342"/>
      <c r="BA2" s="342"/>
      <c r="BB2" s="342"/>
      <c r="BC2" s="342"/>
      <c r="BD2" s="342"/>
      <c r="BE2" s="342"/>
      <c r="BS2" s="20" t="s">
        <v>6</v>
      </c>
      <c r="BT2" s="20" t="s">
        <v>7</v>
      </c>
    </row>
    <row r="3" spans="1:74" s="1" customFormat="1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pans="1:74" s="1" customFormat="1" ht="24.95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pans="1:74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53" t="s">
        <v>14</v>
      </c>
      <c r="L5" s="354"/>
      <c r="M5" s="354"/>
      <c r="N5" s="354"/>
      <c r="O5" s="354"/>
      <c r="P5" s="354"/>
      <c r="Q5" s="354"/>
      <c r="R5" s="354"/>
      <c r="S5" s="354"/>
      <c r="T5" s="354"/>
      <c r="U5" s="354"/>
      <c r="V5" s="354"/>
      <c r="W5" s="354"/>
      <c r="X5" s="354"/>
      <c r="Y5" s="354"/>
      <c r="Z5" s="354"/>
      <c r="AA5" s="354"/>
      <c r="AB5" s="354"/>
      <c r="AC5" s="354"/>
      <c r="AD5" s="354"/>
      <c r="AE5" s="354"/>
      <c r="AF5" s="354"/>
      <c r="AG5" s="354"/>
      <c r="AH5" s="354"/>
      <c r="AI5" s="354"/>
      <c r="AJ5" s="354"/>
      <c r="AK5" s="354"/>
      <c r="AL5" s="354"/>
      <c r="AM5" s="354"/>
      <c r="AN5" s="354"/>
      <c r="AO5" s="354"/>
      <c r="AP5" s="25"/>
      <c r="AQ5" s="25"/>
      <c r="AR5" s="23"/>
      <c r="BE5" s="350" t="s">
        <v>15</v>
      </c>
      <c r="BS5" s="20" t="s">
        <v>6</v>
      </c>
    </row>
    <row r="6" spans="1:74" s="1" customFormat="1" ht="36.950000000000003" customHeight="1">
      <c r="B6" s="24"/>
      <c r="C6" s="25"/>
      <c r="D6" s="31" t="s">
        <v>16</v>
      </c>
      <c r="E6" s="25"/>
      <c r="F6" s="25"/>
      <c r="G6" s="25"/>
      <c r="H6" s="25"/>
      <c r="I6" s="25"/>
      <c r="J6" s="25"/>
      <c r="K6" s="355" t="s">
        <v>17</v>
      </c>
      <c r="L6" s="354"/>
      <c r="M6" s="354"/>
      <c r="N6" s="354"/>
      <c r="O6" s="354"/>
      <c r="P6" s="354"/>
      <c r="Q6" s="354"/>
      <c r="R6" s="354"/>
      <c r="S6" s="354"/>
      <c r="T6" s="354"/>
      <c r="U6" s="354"/>
      <c r="V6" s="354"/>
      <c r="W6" s="354"/>
      <c r="X6" s="354"/>
      <c r="Y6" s="354"/>
      <c r="Z6" s="354"/>
      <c r="AA6" s="354"/>
      <c r="AB6" s="354"/>
      <c r="AC6" s="354"/>
      <c r="AD6" s="354"/>
      <c r="AE6" s="354"/>
      <c r="AF6" s="354"/>
      <c r="AG6" s="354"/>
      <c r="AH6" s="354"/>
      <c r="AI6" s="354"/>
      <c r="AJ6" s="354"/>
      <c r="AK6" s="354"/>
      <c r="AL6" s="354"/>
      <c r="AM6" s="354"/>
      <c r="AN6" s="354"/>
      <c r="AO6" s="354"/>
      <c r="AP6" s="25"/>
      <c r="AQ6" s="25"/>
      <c r="AR6" s="23"/>
      <c r="BE6" s="351"/>
      <c r="BS6" s="20" t="s">
        <v>6</v>
      </c>
    </row>
    <row r="7" spans="1:74" s="1" customFormat="1" ht="12" customHeight="1">
      <c r="B7" s="24"/>
      <c r="C7" s="25"/>
      <c r="D7" s="32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2" t="s">
        <v>20</v>
      </c>
      <c r="AL7" s="25"/>
      <c r="AM7" s="25"/>
      <c r="AN7" s="30" t="s">
        <v>19</v>
      </c>
      <c r="AO7" s="25"/>
      <c r="AP7" s="25"/>
      <c r="AQ7" s="25"/>
      <c r="AR7" s="23"/>
      <c r="BE7" s="351"/>
      <c r="BS7" s="20" t="s">
        <v>6</v>
      </c>
    </row>
    <row r="8" spans="1:74" s="1" customFormat="1" ht="12" customHeight="1">
      <c r="B8" s="24"/>
      <c r="C8" s="25"/>
      <c r="D8" s="32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2" t="s">
        <v>23</v>
      </c>
      <c r="AL8" s="25"/>
      <c r="AM8" s="25"/>
      <c r="AN8" s="33" t="s">
        <v>29</v>
      </c>
      <c r="AO8" s="25"/>
      <c r="AP8" s="25"/>
      <c r="AQ8" s="25"/>
      <c r="AR8" s="23"/>
      <c r="BE8" s="351"/>
      <c r="BS8" s="20" t="s">
        <v>6</v>
      </c>
    </row>
    <row r="9" spans="1:74" s="1" customFormat="1" ht="14.45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51"/>
      <c r="BS9" s="20" t="s">
        <v>6</v>
      </c>
    </row>
    <row r="10" spans="1:74" s="1" customFormat="1" ht="12" customHeight="1">
      <c r="B10" s="24"/>
      <c r="C10" s="25"/>
      <c r="D10" s="32" t="s">
        <v>24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2" t="s">
        <v>25</v>
      </c>
      <c r="AL10" s="25"/>
      <c r="AM10" s="25"/>
      <c r="AN10" s="30" t="s">
        <v>19</v>
      </c>
      <c r="AO10" s="25"/>
      <c r="AP10" s="25"/>
      <c r="AQ10" s="25"/>
      <c r="AR10" s="23"/>
      <c r="BE10" s="351"/>
      <c r="BS10" s="20" t="s">
        <v>6</v>
      </c>
    </row>
    <row r="11" spans="1:74" s="1" customFormat="1" ht="18.399999999999999" customHeight="1">
      <c r="B11" s="24"/>
      <c r="C11" s="25"/>
      <c r="D11" s="25"/>
      <c r="E11" s="30" t="s">
        <v>26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2" t="s">
        <v>27</v>
      </c>
      <c r="AL11" s="25"/>
      <c r="AM11" s="25"/>
      <c r="AN11" s="30" t="s">
        <v>19</v>
      </c>
      <c r="AO11" s="25"/>
      <c r="AP11" s="25"/>
      <c r="AQ11" s="25"/>
      <c r="AR11" s="23"/>
      <c r="BE11" s="351"/>
      <c r="BS11" s="20" t="s">
        <v>6</v>
      </c>
    </row>
    <row r="12" spans="1:74" s="1" customFormat="1" ht="6.95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51"/>
      <c r="BS12" s="20" t="s">
        <v>6</v>
      </c>
    </row>
    <row r="13" spans="1:74" s="1" customFormat="1" ht="12" customHeight="1">
      <c r="B13" s="24"/>
      <c r="C13" s="25"/>
      <c r="D13" s="32" t="s">
        <v>28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2" t="s">
        <v>25</v>
      </c>
      <c r="AL13" s="25"/>
      <c r="AM13" s="25"/>
      <c r="AN13" s="34" t="s">
        <v>29</v>
      </c>
      <c r="AO13" s="25"/>
      <c r="AP13" s="25"/>
      <c r="AQ13" s="25"/>
      <c r="AR13" s="23"/>
      <c r="BE13" s="351"/>
      <c r="BS13" s="20" t="s">
        <v>6</v>
      </c>
    </row>
    <row r="14" spans="1:74" ht="12.75">
      <c r="B14" s="24"/>
      <c r="C14" s="25"/>
      <c r="D14" s="25"/>
      <c r="E14" s="356" t="s">
        <v>29</v>
      </c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  <c r="Q14" s="357"/>
      <c r="R14" s="357"/>
      <c r="S14" s="357"/>
      <c r="T14" s="357"/>
      <c r="U14" s="357"/>
      <c r="V14" s="357"/>
      <c r="W14" s="357"/>
      <c r="X14" s="357"/>
      <c r="Y14" s="357"/>
      <c r="Z14" s="357"/>
      <c r="AA14" s="357"/>
      <c r="AB14" s="357"/>
      <c r="AC14" s="357"/>
      <c r="AD14" s="357"/>
      <c r="AE14" s="357"/>
      <c r="AF14" s="357"/>
      <c r="AG14" s="357"/>
      <c r="AH14" s="357"/>
      <c r="AI14" s="357"/>
      <c r="AJ14" s="357"/>
      <c r="AK14" s="32" t="s">
        <v>27</v>
      </c>
      <c r="AL14" s="25"/>
      <c r="AM14" s="25"/>
      <c r="AN14" s="34" t="s">
        <v>29</v>
      </c>
      <c r="AO14" s="25"/>
      <c r="AP14" s="25"/>
      <c r="AQ14" s="25"/>
      <c r="AR14" s="23"/>
      <c r="BE14" s="351"/>
      <c r="BS14" s="20" t="s">
        <v>6</v>
      </c>
    </row>
    <row r="15" spans="1:74" s="1" customFormat="1" ht="6.95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51"/>
      <c r="BS15" s="20" t="s">
        <v>4</v>
      </c>
    </row>
    <row r="16" spans="1:74" s="1" customFormat="1" ht="12" customHeight="1">
      <c r="B16" s="24"/>
      <c r="C16" s="25"/>
      <c r="D16" s="32" t="s">
        <v>30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2" t="s">
        <v>25</v>
      </c>
      <c r="AL16" s="25"/>
      <c r="AM16" s="25"/>
      <c r="AN16" s="30" t="s">
        <v>19</v>
      </c>
      <c r="AO16" s="25"/>
      <c r="AP16" s="25"/>
      <c r="AQ16" s="25"/>
      <c r="AR16" s="23"/>
      <c r="BE16" s="351"/>
      <c r="BS16" s="20" t="s">
        <v>4</v>
      </c>
    </row>
    <row r="17" spans="1:71" s="1" customFormat="1" ht="18.399999999999999" customHeight="1">
      <c r="B17" s="24"/>
      <c r="C17" s="25"/>
      <c r="D17" s="25"/>
      <c r="E17" s="30" t="s">
        <v>31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2" t="s">
        <v>27</v>
      </c>
      <c r="AL17" s="25"/>
      <c r="AM17" s="25"/>
      <c r="AN17" s="30" t="s">
        <v>19</v>
      </c>
      <c r="AO17" s="25"/>
      <c r="AP17" s="25"/>
      <c r="AQ17" s="25"/>
      <c r="AR17" s="23"/>
      <c r="BE17" s="351"/>
      <c r="BS17" s="20" t="s">
        <v>32</v>
      </c>
    </row>
    <row r="18" spans="1:71" s="1" customFormat="1" ht="6.95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51"/>
      <c r="BS18" s="20" t="s">
        <v>6</v>
      </c>
    </row>
    <row r="19" spans="1:71" s="1" customFormat="1" ht="12" customHeight="1">
      <c r="B19" s="24"/>
      <c r="C19" s="25"/>
      <c r="D19" s="32" t="s">
        <v>33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2" t="s">
        <v>25</v>
      </c>
      <c r="AL19" s="25"/>
      <c r="AM19" s="25"/>
      <c r="AN19" s="30" t="s">
        <v>34</v>
      </c>
      <c r="AO19" s="25"/>
      <c r="AP19" s="25"/>
      <c r="AQ19" s="25"/>
      <c r="AR19" s="23"/>
      <c r="BE19" s="351"/>
      <c r="BS19" s="20" t="s">
        <v>6</v>
      </c>
    </row>
    <row r="20" spans="1:71" s="1" customFormat="1" ht="18.399999999999999" customHeight="1">
      <c r="B20" s="24"/>
      <c r="C20" s="25"/>
      <c r="D20" s="25"/>
      <c r="E20" s="30" t="s">
        <v>35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2" t="s">
        <v>27</v>
      </c>
      <c r="AL20" s="25"/>
      <c r="AM20" s="25"/>
      <c r="AN20" s="30" t="s">
        <v>19</v>
      </c>
      <c r="AO20" s="25"/>
      <c r="AP20" s="25"/>
      <c r="AQ20" s="25"/>
      <c r="AR20" s="23"/>
      <c r="BE20" s="351"/>
      <c r="BS20" s="20" t="s">
        <v>32</v>
      </c>
    </row>
    <row r="21" spans="1:71" s="1" customFormat="1" ht="6.95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51"/>
    </row>
    <row r="22" spans="1:71" s="1" customFormat="1" ht="12" customHeight="1">
      <c r="B22" s="24"/>
      <c r="C22" s="25"/>
      <c r="D22" s="32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51"/>
    </row>
    <row r="23" spans="1:71" s="1" customFormat="1" ht="47.25" customHeight="1">
      <c r="B23" s="24"/>
      <c r="C23" s="25"/>
      <c r="D23" s="25"/>
      <c r="E23" s="358" t="s">
        <v>37</v>
      </c>
      <c r="F23" s="358"/>
      <c r="G23" s="358"/>
      <c r="H23" s="358"/>
      <c r="I23" s="358"/>
      <c r="J23" s="358"/>
      <c r="K23" s="358"/>
      <c r="L23" s="358"/>
      <c r="M23" s="358"/>
      <c r="N23" s="358"/>
      <c r="O23" s="358"/>
      <c r="P23" s="358"/>
      <c r="Q23" s="358"/>
      <c r="R23" s="358"/>
      <c r="S23" s="358"/>
      <c r="T23" s="358"/>
      <c r="U23" s="358"/>
      <c r="V23" s="358"/>
      <c r="W23" s="358"/>
      <c r="X23" s="358"/>
      <c r="Y23" s="358"/>
      <c r="Z23" s="358"/>
      <c r="AA23" s="358"/>
      <c r="AB23" s="358"/>
      <c r="AC23" s="358"/>
      <c r="AD23" s="358"/>
      <c r="AE23" s="358"/>
      <c r="AF23" s="358"/>
      <c r="AG23" s="358"/>
      <c r="AH23" s="358"/>
      <c r="AI23" s="358"/>
      <c r="AJ23" s="358"/>
      <c r="AK23" s="358"/>
      <c r="AL23" s="358"/>
      <c r="AM23" s="358"/>
      <c r="AN23" s="358"/>
      <c r="AO23" s="25"/>
      <c r="AP23" s="25"/>
      <c r="AQ23" s="25"/>
      <c r="AR23" s="23"/>
      <c r="BE23" s="351"/>
    </row>
    <row r="24" spans="1:71" s="1" customFormat="1" ht="6.95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51"/>
    </row>
    <row r="25" spans="1:71" s="1" customFormat="1" ht="6.95" customHeight="1">
      <c r="B25" s="24"/>
      <c r="C25" s="25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5"/>
      <c r="AQ25" s="25"/>
      <c r="AR25" s="23"/>
      <c r="BE25" s="351"/>
    </row>
    <row r="26" spans="1:71" s="2" customFormat="1" ht="25.9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359">
        <f>ROUND(AG54,2)</f>
        <v>0</v>
      </c>
      <c r="AL26" s="360"/>
      <c r="AM26" s="360"/>
      <c r="AN26" s="360"/>
      <c r="AO26" s="360"/>
      <c r="AP26" s="39"/>
      <c r="AQ26" s="39"/>
      <c r="AR26" s="42"/>
      <c r="BE26" s="351"/>
    </row>
    <row r="27" spans="1:71" s="2" customFormat="1" ht="6.95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2"/>
      <c r="BE27" s="351"/>
    </row>
    <row r="28" spans="1:71" s="2" customFormat="1" ht="12.75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61" t="s">
        <v>39</v>
      </c>
      <c r="M28" s="361"/>
      <c r="N28" s="361"/>
      <c r="O28" s="361"/>
      <c r="P28" s="361"/>
      <c r="Q28" s="39"/>
      <c r="R28" s="39"/>
      <c r="S28" s="39"/>
      <c r="T28" s="39"/>
      <c r="U28" s="39"/>
      <c r="V28" s="39"/>
      <c r="W28" s="361" t="s">
        <v>40</v>
      </c>
      <c r="X28" s="361"/>
      <c r="Y28" s="361"/>
      <c r="Z28" s="361"/>
      <c r="AA28" s="361"/>
      <c r="AB28" s="361"/>
      <c r="AC28" s="361"/>
      <c r="AD28" s="361"/>
      <c r="AE28" s="361"/>
      <c r="AF28" s="39"/>
      <c r="AG28" s="39"/>
      <c r="AH28" s="39"/>
      <c r="AI28" s="39"/>
      <c r="AJ28" s="39"/>
      <c r="AK28" s="361" t="s">
        <v>41</v>
      </c>
      <c r="AL28" s="361"/>
      <c r="AM28" s="361"/>
      <c r="AN28" s="361"/>
      <c r="AO28" s="361"/>
      <c r="AP28" s="39"/>
      <c r="AQ28" s="39"/>
      <c r="AR28" s="42"/>
      <c r="BE28" s="351"/>
    </row>
    <row r="29" spans="1:71" s="3" customFormat="1" ht="14.45" customHeight="1">
      <c r="B29" s="43"/>
      <c r="C29" s="44"/>
      <c r="D29" s="32" t="s">
        <v>42</v>
      </c>
      <c r="E29" s="44"/>
      <c r="F29" s="32" t="s">
        <v>43</v>
      </c>
      <c r="G29" s="44"/>
      <c r="H29" s="44"/>
      <c r="I29" s="44"/>
      <c r="J29" s="44"/>
      <c r="K29" s="44"/>
      <c r="L29" s="345">
        <v>0.21</v>
      </c>
      <c r="M29" s="344"/>
      <c r="N29" s="344"/>
      <c r="O29" s="344"/>
      <c r="P29" s="344"/>
      <c r="Q29" s="44"/>
      <c r="R29" s="44"/>
      <c r="S29" s="44"/>
      <c r="T29" s="44"/>
      <c r="U29" s="44"/>
      <c r="V29" s="44"/>
      <c r="W29" s="343">
        <f>ROUND(AZ54, 2)</f>
        <v>0</v>
      </c>
      <c r="X29" s="344"/>
      <c r="Y29" s="344"/>
      <c r="Z29" s="344"/>
      <c r="AA29" s="344"/>
      <c r="AB29" s="344"/>
      <c r="AC29" s="344"/>
      <c r="AD29" s="344"/>
      <c r="AE29" s="344"/>
      <c r="AF29" s="44"/>
      <c r="AG29" s="44"/>
      <c r="AH29" s="44"/>
      <c r="AI29" s="44"/>
      <c r="AJ29" s="44"/>
      <c r="AK29" s="343">
        <f>ROUND(AV54, 2)</f>
        <v>0</v>
      </c>
      <c r="AL29" s="344"/>
      <c r="AM29" s="344"/>
      <c r="AN29" s="344"/>
      <c r="AO29" s="344"/>
      <c r="AP29" s="44"/>
      <c r="AQ29" s="44"/>
      <c r="AR29" s="45"/>
      <c r="BE29" s="352"/>
    </row>
    <row r="30" spans="1:71" s="3" customFormat="1" ht="14.45" customHeight="1">
      <c r="B30" s="43"/>
      <c r="C30" s="44"/>
      <c r="D30" s="44"/>
      <c r="E30" s="44"/>
      <c r="F30" s="32" t="s">
        <v>44</v>
      </c>
      <c r="G30" s="44"/>
      <c r="H30" s="44"/>
      <c r="I30" s="44"/>
      <c r="J30" s="44"/>
      <c r="K30" s="44"/>
      <c r="L30" s="345">
        <v>0.15</v>
      </c>
      <c r="M30" s="344"/>
      <c r="N30" s="344"/>
      <c r="O30" s="344"/>
      <c r="P30" s="344"/>
      <c r="Q30" s="44"/>
      <c r="R30" s="44"/>
      <c r="S30" s="44"/>
      <c r="T30" s="44"/>
      <c r="U30" s="44"/>
      <c r="V30" s="44"/>
      <c r="W30" s="343">
        <f>ROUND(BA54, 2)</f>
        <v>0</v>
      </c>
      <c r="X30" s="344"/>
      <c r="Y30" s="344"/>
      <c r="Z30" s="344"/>
      <c r="AA30" s="344"/>
      <c r="AB30" s="344"/>
      <c r="AC30" s="344"/>
      <c r="AD30" s="344"/>
      <c r="AE30" s="344"/>
      <c r="AF30" s="44"/>
      <c r="AG30" s="44"/>
      <c r="AH30" s="44"/>
      <c r="AI30" s="44"/>
      <c r="AJ30" s="44"/>
      <c r="AK30" s="343">
        <f>ROUND(AW54, 2)</f>
        <v>0</v>
      </c>
      <c r="AL30" s="344"/>
      <c r="AM30" s="344"/>
      <c r="AN30" s="344"/>
      <c r="AO30" s="344"/>
      <c r="AP30" s="44"/>
      <c r="AQ30" s="44"/>
      <c r="AR30" s="45"/>
      <c r="BE30" s="352"/>
    </row>
    <row r="31" spans="1:71" s="3" customFormat="1" ht="14.45" hidden="1" customHeight="1">
      <c r="B31" s="43"/>
      <c r="C31" s="44"/>
      <c r="D31" s="44"/>
      <c r="E31" s="44"/>
      <c r="F31" s="32" t="s">
        <v>45</v>
      </c>
      <c r="G31" s="44"/>
      <c r="H31" s="44"/>
      <c r="I31" s="44"/>
      <c r="J31" s="44"/>
      <c r="K31" s="44"/>
      <c r="L31" s="345">
        <v>0.21</v>
      </c>
      <c r="M31" s="344"/>
      <c r="N31" s="344"/>
      <c r="O31" s="344"/>
      <c r="P31" s="344"/>
      <c r="Q31" s="44"/>
      <c r="R31" s="44"/>
      <c r="S31" s="44"/>
      <c r="T31" s="44"/>
      <c r="U31" s="44"/>
      <c r="V31" s="44"/>
      <c r="W31" s="343">
        <f>ROUND(BB54, 2)</f>
        <v>0</v>
      </c>
      <c r="X31" s="344"/>
      <c r="Y31" s="344"/>
      <c r="Z31" s="344"/>
      <c r="AA31" s="344"/>
      <c r="AB31" s="344"/>
      <c r="AC31" s="344"/>
      <c r="AD31" s="344"/>
      <c r="AE31" s="344"/>
      <c r="AF31" s="44"/>
      <c r="AG31" s="44"/>
      <c r="AH31" s="44"/>
      <c r="AI31" s="44"/>
      <c r="AJ31" s="44"/>
      <c r="AK31" s="343">
        <v>0</v>
      </c>
      <c r="AL31" s="344"/>
      <c r="AM31" s="344"/>
      <c r="AN31" s="344"/>
      <c r="AO31" s="344"/>
      <c r="AP31" s="44"/>
      <c r="AQ31" s="44"/>
      <c r="AR31" s="45"/>
      <c r="BE31" s="352"/>
    </row>
    <row r="32" spans="1:71" s="3" customFormat="1" ht="14.45" hidden="1" customHeight="1">
      <c r="B32" s="43"/>
      <c r="C32" s="44"/>
      <c r="D32" s="44"/>
      <c r="E32" s="44"/>
      <c r="F32" s="32" t="s">
        <v>46</v>
      </c>
      <c r="G32" s="44"/>
      <c r="H32" s="44"/>
      <c r="I32" s="44"/>
      <c r="J32" s="44"/>
      <c r="K32" s="44"/>
      <c r="L32" s="345">
        <v>0.15</v>
      </c>
      <c r="M32" s="344"/>
      <c r="N32" s="344"/>
      <c r="O32" s="344"/>
      <c r="P32" s="344"/>
      <c r="Q32" s="44"/>
      <c r="R32" s="44"/>
      <c r="S32" s="44"/>
      <c r="T32" s="44"/>
      <c r="U32" s="44"/>
      <c r="V32" s="44"/>
      <c r="W32" s="343">
        <f>ROUND(BC54, 2)</f>
        <v>0</v>
      </c>
      <c r="X32" s="344"/>
      <c r="Y32" s="344"/>
      <c r="Z32" s="344"/>
      <c r="AA32" s="344"/>
      <c r="AB32" s="344"/>
      <c r="AC32" s="344"/>
      <c r="AD32" s="344"/>
      <c r="AE32" s="344"/>
      <c r="AF32" s="44"/>
      <c r="AG32" s="44"/>
      <c r="AH32" s="44"/>
      <c r="AI32" s="44"/>
      <c r="AJ32" s="44"/>
      <c r="AK32" s="343">
        <v>0</v>
      </c>
      <c r="AL32" s="344"/>
      <c r="AM32" s="344"/>
      <c r="AN32" s="344"/>
      <c r="AO32" s="344"/>
      <c r="AP32" s="44"/>
      <c r="AQ32" s="44"/>
      <c r="AR32" s="45"/>
      <c r="BE32" s="352"/>
    </row>
    <row r="33" spans="1:57" s="3" customFormat="1" ht="14.45" hidden="1" customHeight="1">
      <c r="B33" s="43"/>
      <c r="C33" s="44"/>
      <c r="D33" s="44"/>
      <c r="E33" s="44"/>
      <c r="F33" s="32" t="s">
        <v>47</v>
      </c>
      <c r="G33" s="44"/>
      <c r="H33" s="44"/>
      <c r="I33" s="44"/>
      <c r="J33" s="44"/>
      <c r="K33" s="44"/>
      <c r="L33" s="345">
        <v>0</v>
      </c>
      <c r="M33" s="344"/>
      <c r="N33" s="344"/>
      <c r="O33" s="344"/>
      <c r="P33" s="344"/>
      <c r="Q33" s="44"/>
      <c r="R33" s="44"/>
      <c r="S33" s="44"/>
      <c r="T33" s="44"/>
      <c r="U33" s="44"/>
      <c r="V33" s="44"/>
      <c r="W33" s="343">
        <f>ROUND(BD54, 2)</f>
        <v>0</v>
      </c>
      <c r="X33" s="344"/>
      <c r="Y33" s="344"/>
      <c r="Z33" s="344"/>
      <c r="AA33" s="344"/>
      <c r="AB33" s="344"/>
      <c r="AC33" s="344"/>
      <c r="AD33" s="344"/>
      <c r="AE33" s="344"/>
      <c r="AF33" s="44"/>
      <c r="AG33" s="44"/>
      <c r="AH33" s="44"/>
      <c r="AI33" s="44"/>
      <c r="AJ33" s="44"/>
      <c r="AK33" s="343">
        <v>0</v>
      </c>
      <c r="AL33" s="344"/>
      <c r="AM33" s="344"/>
      <c r="AN33" s="344"/>
      <c r="AO33" s="344"/>
      <c r="AP33" s="44"/>
      <c r="AQ33" s="44"/>
      <c r="AR33" s="45"/>
    </row>
    <row r="34" spans="1:57" s="2" customFormat="1" ht="6.95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2"/>
      <c r="BE34" s="37"/>
    </row>
    <row r="35" spans="1:57" s="2" customFormat="1" ht="25.9" customHeight="1">
      <c r="A35" s="37"/>
      <c r="B35" s="38"/>
      <c r="C35" s="46"/>
      <c r="D35" s="47" t="s">
        <v>48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49</v>
      </c>
      <c r="U35" s="48"/>
      <c r="V35" s="48"/>
      <c r="W35" s="48"/>
      <c r="X35" s="349" t="s">
        <v>50</v>
      </c>
      <c r="Y35" s="347"/>
      <c r="Z35" s="347"/>
      <c r="AA35" s="347"/>
      <c r="AB35" s="347"/>
      <c r="AC35" s="48"/>
      <c r="AD35" s="48"/>
      <c r="AE35" s="48"/>
      <c r="AF35" s="48"/>
      <c r="AG35" s="48"/>
      <c r="AH35" s="48"/>
      <c r="AI35" s="48"/>
      <c r="AJ35" s="48"/>
      <c r="AK35" s="346">
        <f>SUM(AK26:AK33)</f>
        <v>0</v>
      </c>
      <c r="AL35" s="347"/>
      <c r="AM35" s="347"/>
      <c r="AN35" s="347"/>
      <c r="AO35" s="348"/>
      <c r="AP35" s="46"/>
      <c r="AQ35" s="46"/>
      <c r="AR35" s="42"/>
      <c r="BE35" s="37"/>
    </row>
    <row r="36" spans="1:57" s="2" customFormat="1" ht="6.95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2"/>
      <c r="BE36" s="37"/>
    </row>
    <row r="37" spans="1:57" s="2" customFormat="1" ht="6.95" customHeight="1">
      <c r="A37" s="37"/>
      <c r="B37" s="50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42"/>
      <c r="BE37" s="37"/>
    </row>
    <row r="41" spans="1:57" s="2" customFormat="1" ht="6.95" customHeight="1">
      <c r="A41" s="37"/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42"/>
      <c r="BE41" s="37"/>
    </row>
    <row r="42" spans="1:57" s="2" customFormat="1" ht="24.95" customHeight="1">
      <c r="A42" s="37"/>
      <c r="B42" s="38"/>
      <c r="C42" s="26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2"/>
      <c r="BE42" s="37"/>
    </row>
    <row r="43" spans="1:57" s="2" customFormat="1" ht="6.95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2"/>
      <c r="BE43" s="37"/>
    </row>
    <row r="44" spans="1:57" s="4" customFormat="1" ht="12" customHeight="1">
      <c r="B44" s="54"/>
      <c r="C44" s="32" t="s">
        <v>13</v>
      </c>
      <c r="D44" s="55"/>
      <c r="E44" s="55"/>
      <c r="F44" s="55"/>
      <c r="G44" s="55"/>
      <c r="H44" s="55"/>
      <c r="I44" s="55"/>
      <c r="J44" s="55"/>
      <c r="K44" s="55"/>
      <c r="L44" s="55" t="str">
        <f>K5</f>
        <v>08_24_KARVINA</v>
      </c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6"/>
    </row>
    <row r="45" spans="1:57" s="5" customFormat="1" ht="36.950000000000003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371" t="str">
        <f>K6</f>
        <v>Zámecké konírny - Community Hub, Objekt I - Inhalatorium SO 04</v>
      </c>
      <c r="M45" s="372"/>
      <c r="N45" s="372"/>
      <c r="O45" s="372"/>
      <c r="P45" s="372"/>
      <c r="Q45" s="372"/>
      <c r="R45" s="372"/>
      <c r="S45" s="372"/>
      <c r="T45" s="372"/>
      <c r="U45" s="372"/>
      <c r="V45" s="372"/>
      <c r="W45" s="372"/>
      <c r="X45" s="372"/>
      <c r="Y45" s="372"/>
      <c r="Z45" s="372"/>
      <c r="AA45" s="372"/>
      <c r="AB45" s="372"/>
      <c r="AC45" s="372"/>
      <c r="AD45" s="372"/>
      <c r="AE45" s="372"/>
      <c r="AF45" s="372"/>
      <c r="AG45" s="372"/>
      <c r="AH45" s="372"/>
      <c r="AI45" s="372"/>
      <c r="AJ45" s="372"/>
      <c r="AK45" s="372"/>
      <c r="AL45" s="372"/>
      <c r="AM45" s="372"/>
      <c r="AN45" s="372"/>
      <c r="AO45" s="372"/>
      <c r="AP45" s="59"/>
      <c r="AQ45" s="59"/>
      <c r="AR45" s="60"/>
    </row>
    <row r="46" spans="1:57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2"/>
      <c r="BE46" s="37"/>
    </row>
    <row r="47" spans="1:57" s="2" customFormat="1" ht="12" customHeight="1">
      <c r="A47" s="37"/>
      <c r="B47" s="38"/>
      <c r="C47" s="32" t="s">
        <v>21</v>
      </c>
      <c r="D47" s="39"/>
      <c r="E47" s="39"/>
      <c r="F47" s="39"/>
      <c r="G47" s="39"/>
      <c r="H47" s="39"/>
      <c r="I47" s="39"/>
      <c r="J47" s="39"/>
      <c r="K47" s="39"/>
      <c r="L47" s="61" t="str">
        <f>IF(K8="","",K8)</f>
        <v>Park B.Němcové, Karviná Fryštát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2" t="s">
        <v>23</v>
      </c>
      <c r="AJ47" s="39"/>
      <c r="AK47" s="39"/>
      <c r="AL47" s="39"/>
      <c r="AM47" s="373" t="str">
        <f>IF(AN8= "","",AN8)</f>
        <v>Vyplň údaj</v>
      </c>
      <c r="AN47" s="373"/>
      <c r="AO47" s="39"/>
      <c r="AP47" s="39"/>
      <c r="AQ47" s="39"/>
      <c r="AR47" s="42"/>
      <c r="BE47" s="37"/>
    </row>
    <row r="48" spans="1:57" s="2" customFormat="1" ht="6.95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2"/>
      <c r="BE48" s="37"/>
    </row>
    <row r="49" spans="1:91" s="2" customFormat="1" ht="15.2" customHeight="1">
      <c r="A49" s="37"/>
      <c r="B49" s="38"/>
      <c r="C49" s="32" t="s">
        <v>24</v>
      </c>
      <c r="D49" s="39"/>
      <c r="E49" s="39"/>
      <c r="F49" s="39"/>
      <c r="G49" s="39"/>
      <c r="H49" s="39"/>
      <c r="I49" s="39"/>
      <c r="J49" s="39"/>
      <c r="K49" s="39"/>
      <c r="L49" s="55" t="str">
        <f>IF(E11= "","",E11)</f>
        <v>Statutární město Karviná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2" t="s">
        <v>30</v>
      </c>
      <c r="AJ49" s="39"/>
      <c r="AK49" s="39"/>
      <c r="AL49" s="39"/>
      <c r="AM49" s="374" t="str">
        <f>IF(E17="","",E17)</f>
        <v>Amun Pro s.r.o., Třanovice</v>
      </c>
      <c r="AN49" s="375"/>
      <c r="AO49" s="375"/>
      <c r="AP49" s="375"/>
      <c r="AQ49" s="39"/>
      <c r="AR49" s="42"/>
      <c r="AS49" s="376" t="s">
        <v>52</v>
      </c>
      <c r="AT49" s="377"/>
      <c r="AU49" s="63"/>
      <c r="AV49" s="63"/>
      <c r="AW49" s="63"/>
      <c r="AX49" s="63"/>
      <c r="AY49" s="63"/>
      <c r="AZ49" s="63"/>
      <c r="BA49" s="63"/>
      <c r="BB49" s="63"/>
      <c r="BC49" s="63"/>
      <c r="BD49" s="64"/>
      <c r="BE49" s="37"/>
    </row>
    <row r="50" spans="1:91" s="2" customFormat="1" ht="15.2" customHeight="1">
      <c r="A50" s="37"/>
      <c r="B50" s="38"/>
      <c r="C50" s="32" t="s">
        <v>28</v>
      </c>
      <c r="D50" s="39"/>
      <c r="E50" s="39"/>
      <c r="F50" s="39"/>
      <c r="G50" s="39"/>
      <c r="H50" s="39"/>
      <c r="I50" s="39"/>
      <c r="J50" s="39"/>
      <c r="K50" s="39"/>
      <c r="L50" s="55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2" t="s">
        <v>33</v>
      </c>
      <c r="AJ50" s="39"/>
      <c r="AK50" s="39"/>
      <c r="AL50" s="39"/>
      <c r="AM50" s="374" t="str">
        <f>IF(E20="","",E20)</f>
        <v>Ing. Alena Chmelová, Opava</v>
      </c>
      <c r="AN50" s="375"/>
      <c r="AO50" s="375"/>
      <c r="AP50" s="375"/>
      <c r="AQ50" s="39"/>
      <c r="AR50" s="42"/>
      <c r="AS50" s="378"/>
      <c r="AT50" s="379"/>
      <c r="AU50" s="65"/>
      <c r="AV50" s="65"/>
      <c r="AW50" s="65"/>
      <c r="AX50" s="65"/>
      <c r="AY50" s="65"/>
      <c r="AZ50" s="65"/>
      <c r="BA50" s="65"/>
      <c r="BB50" s="65"/>
      <c r="BC50" s="65"/>
      <c r="BD50" s="66"/>
      <c r="BE50" s="37"/>
    </row>
    <row r="51" spans="1:91" s="2" customFormat="1" ht="10.9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2"/>
      <c r="AS51" s="380"/>
      <c r="AT51" s="381"/>
      <c r="AU51" s="67"/>
      <c r="AV51" s="67"/>
      <c r="AW51" s="67"/>
      <c r="AX51" s="67"/>
      <c r="AY51" s="67"/>
      <c r="AZ51" s="67"/>
      <c r="BA51" s="67"/>
      <c r="BB51" s="67"/>
      <c r="BC51" s="67"/>
      <c r="BD51" s="68"/>
      <c r="BE51" s="37"/>
    </row>
    <row r="52" spans="1:91" s="2" customFormat="1" ht="29.25" customHeight="1">
      <c r="A52" s="37"/>
      <c r="B52" s="38"/>
      <c r="C52" s="365" t="s">
        <v>53</v>
      </c>
      <c r="D52" s="366"/>
      <c r="E52" s="366"/>
      <c r="F52" s="366"/>
      <c r="G52" s="366"/>
      <c r="H52" s="69"/>
      <c r="I52" s="368" t="s">
        <v>54</v>
      </c>
      <c r="J52" s="366"/>
      <c r="K52" s="366"/>
      <c r="L52" s="366"/>
      <c r="M52" s="366"/>
      <c r="N52" s="366"/>
      <c r="O52" s="366"/>
      <c r="P52" s="366"/>
      <c r="Q52" s="366"/>
      <c r="R52" s="366"/>
      <c r="S52" s="366"/>
      <c r="T52" s="366"/>
      <c r="U52" s="366"/>
      <c r="V52" s="366"/>
      <c r="W52" s="366"/>
      <c r="X52" s="366"/>
      <c r="Y52" s="366"/>
      <c r="Z52" s="366"/>
      <c r="AA52" s="366"/>
      <c r="AB52" s="366"/>
      <c r="AC52" s="366"/>
      <c r="AD52" s="366"/>
      <c r="AE52" s="366"/>
      <c r="AF52" s="366"/>
      <c r="AG52" s="367" t="s">
        <v>55</v>
      </c>
      <c r="AH52" s="366"/>
      <c r="AI52" s="366"/>
      <c r="AJ52" s="366"/>
      <c r="AK52" s="366"/>
      <c r="AL52" s="366"/>
      <c r="AM52" s="366"/>
      <c r="AN52" s="368" t="s">
        <v>56</v>
      </c>
      <c r="AO52" s="366"/>
      <c r="AP52" s="366"/>
      <c r="AQ52" s="70" t="s">
        <v>57</v>
      </c>
      <c r="AR52" s="42"/>
      <c r="AS52" s="71" t="s">
        <v>58</v>
      </c>
      <c r="AT52" s="72" t="s">
        <v>59</v>
      </c>
      <c r="AU52" s="72" t="s">
        <v>60</v>
      </c>
      <c r="AV52" s="72" t="s">
        <v>61</v>
      </c>
      <c r="AW52" s="72" t="s">
        <v>62</v>
      </c>
      <c r="AX52" s="72" t="s">
        <v>63</v>
      </c>
      <c r="AY52" s="72" t="s">
        <v>64</v>
      </c>
      <c r="AZ52" s="72" t="s">
        <v>65</v>
      </c>
      <c r="BA52" s="72" t="s">
        <v>66</v>
      </c>
      <c r="BB52" s="72" t="s">
        <v>67</v>
      </c>
      <c r="BC52" s="72" t="s">
        <v>68</v>
      </c>
      <c r="BD52" s="73" t="s">
        <v>69</v>
      </c>
      <c r="BE52" s="37"/>
    </row>
    <row r="53" spans="1:91" s="2" customFormat="1" ht="10.9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2"/>
      <c r="AS53" s="74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6"/>
      <c r="BE53" s="37"/>
    </row>
    <row r="54" spans="1:91" s="6" customFormat="1" ht="32.450000000000003" customHeight="1">
      <c r="B54" s="77"/>
      <c r="C54" s="78" t="s">
        <v>70</v>
      </c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369">
        <f>ROUND(SUM(AG55:AG63),2)</f>
        <v>0</v>
      </c>
      <c r="AH54" s="369"/>
      <c r="AI54" s="369"/>
      <c r="AJ54" s="369"/>
      <c r="AK54" s="369"/>
      <c r="AL54" s="369"/>
      <c r="AM54" s="369"/>
      <c r="AN54" s="370">
        <f t="shared" ref="AN54:AN63" si="0">SUM(AG54,AT54)</f>
        <v>0</v>
      </c>
      <c r="AO54" s="370"/>
      <c r="AP54" s="370"/>
      <c r="AQ54" s="81" t="s">
        <v>19</v>
      </c>
      <c r="AR54" s="82"/>
      <c r="AS54" s="83">
        <f>ROUND(SUM(AS55:AS63),2)</f>
        <v>0</v>
      </c>
      <c r="AT54" s="84">
        <f t="shared" ref="AT54:AT63" si="1">ROUND(SUM(AV54:AW54),2)</f>
        <v>0</v>
      </c>
      <c r="AU54" s="85">
        <f>ROUND(SUM(AU55:AU63),5)</f>
        <v>0</v>
      </c>
      <c r="AV54" s="84">
        <f>ROUND(AZ54*L29,2)</f>
        <v>0</v>
      </c>
      <c r="AW54" s="84">
        <f>ROUND(BA54*L30,2)</f>
        <v>0</v>
      </c>
      <c r="AX54" s="84">
        <f>ROUND(BB54*L29,2)</f>
        <v>0</v>
      </c>
      <c r="AY54" s="84">
        <f>ROUND(BC54*L30,2)</f>
        <v>0</v>
      </c>
      <c r="AZ54" s="84">
        <f>ROUND(SUM(AZ55:AZ63),2)</f>
        <v>0</v>
      </c>
      <c r="BA54" s="84">
        <f>ROUND(SUM(BA55:BA63),2)</f>
        <v>0</v>
      </c>
      <c r="BB54" s="84">
        <f>ROUND(SUM(BB55:BB63),2)</f>
        <v>0</v>
      </c>
      <c r="BC54" s="84">
        <f>ROUND(SUM(BC55:BC63),2)</f>
        <v>0</v>
      </c>
      <c r="BD54" s="86">
        <f>ROUND(SUM(BD55:BD63),2)</f>
        <v>0</v>
      </c>
      <c r="BS54" s="87" t="s">
        <v>71</v>
      </c>
      <c r="BT54" s="87" t="s">
        <v>72</v>
      </c>
      <c r="BU54" s="88" t="s">
        <v>73</v>
      </c>
      <c r="BV54" s="87" t="s">
        <v>74</v>
      </c>
      <c r="BW54" s="87" t="s">
        <v>5</v>
      </c>
      <c r="BX54" s="87" t="s">
        <v>75</v>
      </c>
      <c r="CL54" s="87" t="s">
        <v>19</v>
      </c>
    </row>
    <row r="55" spans="1:91" s="7" customFormat="1" ht="16.5" customHeight="1">
      <c r="A55" s="89" t="s">
        <v>76</v>
      </c>
      <c r="B55" s="90"/>
      <c r="C55" s="91"/>
      <c r="D55" s="364" t="s">
        <v>72</v>
      </c>
      <c r="E55" s="364"/>
      <c r="F55" s="364"/>
      <c r="G55" s="364"/>
      <c r="H55" s="364"/>
      <c r="I55" s="92"/>
      <c r="J55" s="364" t="s">
        <v>77</v>
      </c>
      <c r="K55" s="364"/>
      <c r="L55" s="364"/>
      <c r="M55" s="364"/>
      <c r="N55" s="364"/>
      <c r="O55" s="364"/>
      <c r="P55" s="364"/>
      <c r="Q55" s="364"/>
      <c r="R55" s="364"/>
      <c r="S55" s="364"/>
      <c r="T55" s="364"/>
      <c r="U55" s="364"/>
      <c r="V55" s="364"/>
      <c r="W55" s="364"/>
      <c r="X55" s="364"/>
      <c r="Y55" s="364"/>
      <c r="Z55" s="364"/>
      <c r="AA55" s="364"/>
      <c r="AB55" s="364"/>
      <c r="AC55" s="364"/>
      <c r="AD55" s="364"/>
      <c r="AE55" s="364"/>
      <c r="AF55" s="364"/>
      <c r="AG55" s="362">
        <f>'0 - Příprava území'!J30</f>
        <v>0</v>
      </c>
      <c r="AH55" s="363"/>
      <c r="AI55" s="363"/>
      <c r="AJ55" s="363"/>
      <c r="AK55" s="363"/>
      <c r="AL55" s="363"/>
      <c r="AM55" s="363"/>
      <c r="AN55" s="362">
        <f t="shared" si="0"/>
        <v>0</v>
      </c>
      <c r="AO55" s="363"/>
      <c r="AP55" s="363"/>
      <c r="AQ55" s="93" t="s">
        <v>78</v>
      </c>
      <c r="AR55" s="94"/>
      <c r="AS55" s="95">
        <v>0</v>
      </c>
      <c r="AT55" s="96">
        <f t="shared" si="1"/>
        <v>0</v>
      </c>
      <c r="AU55" s="97">
        <f>'0 - Příprava území'!P81</f>
        <v>0</v>
      </c>
      <c r="AV55" s="96">
        <f>'0 - Příprava území'!J33</f>
        <v>0</v>
      </c>
      <c r="AW55" s="96">
        <f>'0 - Příprava území'!J34</f>
        <v>0</v>
      </c>
      <c r="AX55" s="96">
        <f>'0 - Příprava území'!J35</f>
        <v>0</v>
      </c>
      <c r="AY55" s="96">
        <f>'0 - Příprava území'!J36</f>
        <v>0</v>
      </c>
      <c r="AZ55" s="96">
        <f>'0 - Příprava území'!F33</f>
        <v>0</v>
      </c>
      <c r="BA55" s="96">
        <f>'0 - Příprava území'!F34</f>
        <v>0</v>
      </c>
      <c r="BB55" s="96">
        <f>'0 - Příprava území'!F35</f>
        <v>0</v>
      </c>
      <c r="BC55" s="96">
        <f>'0 - Příprava území'!F36</f>
        <v>0</v>
      </c>
      <c r="BD55" s="98">
        <f>'0 - Příprava území'!F37</f>
        <v>0</v>
      </c>
      <c r="BT55" s="99" t="s">
        <v>79</v>
      </c>
      <c r="BV55" s="99" t="s">
        <v>74</v>
      </c>
      <c r="BW55" s="99" t="s">
        <v>80</v>
      </c>
      <c r="BX55" s="99" t="s">
        <v>5</v>
      </c>
      <c r="CL55" s="99" t="s">
        <v>19</v>
      </c>
      <c r="CM55" s="99" t="s">
        <v>81</v>
      </c>
    </row>
    <row r="56" spans="1:91" s="7" customFormat="1" ht="24.75" customHeight="1">
      <c r="A56" s="89" t="s">
        <v>76</v>
      </c>
      <c r="B56" s="90"/>
      <c r="C56" s="91"/>
      <c r="D56" s="364" t="s">
        <v>79</v>
      </c>
      <c r="E56" s="364"/>
      <c r="F56" s="364"/>
      <c r="G56" s="364"/>
      <c r="H56" s="364"/>
      <c r="I56" s="92"/>
      <c r="J56" s="364" t="s">
        <v>82</v>
      </c>
      <c r="K56" s="364"/>
      <c r="L56" s="364"/>
      <c r="M56" s="364"/>
      <c r="N56" s="364"/>
      <c r="O56" s="364"/>
      <c r="P56" s="364"/>
      <c r="Q56" s="364"/>
      <c r="R56" s="364"/>
      <c r="S56" s="364"/>
      <c r="T56" s="364"/>
      <c r="U56" s="364"/>
      <c r="V56" s="364"/>
      <c r="W56" s="364"/>
      <c r="X56" s="364"/>
      <c r="Y56" s="364"/>
      <c r="Z56" s="364"/>
      <c r="AA56" s="364"/>
      <c r="AB56" s="364"/>
      <c r="AC56" s="364"/>
      <c r="AD56" s="364"/>
      <c r="AE56" s="364"/>
      <c r="AF56" s="364"/>
      <c r="AG56" s="362">
        <f>'1 - Stavební část - SO 04...'!J30</f>
        <v>0</v>
      </c>
      <c r="AH56" s="363"/>
      <c r="AI56" s="363"/>
      <c r="AJ56" s="363"/>
      <c r="AK56" s="363"/>
      <c r="AL56" s="363"/>
      <c r="AM56" s="363"/>
      <c r="AN56" s="362">
        <f t="shared" si="0"/>
        <v>0</v>
      </c>
      <c r="AO56" s="363"/>
      <c r="AP56" s="363"/>
      <c r="AQ56" s="93" t="s">
        <v>78</v>
      </c>
      <c r="AR56" s="94"/>
      <c r="AS56" s="95">
        <v>0</v>
      </c>
      <c r="AT56" s="96">
        <f t="shared" si="1"/>
        <v>0</v>
      </c>
      <c r="AU56" s="97">
        <f>'1 - Stavební část - SO 04...'!P96</f>
        <v>0</v>
      </c>
      <c r="AV56" s="96">
        <f>'1 - Stavební část - SO 04...'!J33</f>
        <v>0</v>
      </c>
      <c r="AW56" s="96">
        <f>'1 - Stavební část - SO 04...'!J34</f>
        <v>0</v>
      </c>
      <c r="AX56" s="96">
        <f>'1 - Stavební část - SO 04...'!J35</f>
        <v>0</v>
      </c>
      <c r="AY56" s="96">
        <f>'1 - Stavební část - SO 04...'!J36</f>
        <v>0</v>
      </c>
      <c r="AZ56" s="96">
        <f>'1 - Stavební část - SO 04...'!F33</f>
        <v>0</v>
      </c>
      <c r="BA56" s="96">
        <f>'1 - Stavební část - SO 04...'!F34</f>
        <v>0</v>
      </c>
      <c r="BB56" s="96">
        <f>'1 - Stavební část - SO 04...'!F35</f>
        <v>0</v>
      </c>
      <c r="BC56" s="96">
        <f>'1 - Stavební část - SO 04...'!F36</f>
        <v>0</v>
      </c>
      <c r="BD56" s="98">
        <f>'1 - Stavební část - SO 04...'!F37</f>
        <v>0</v>
      </c>
      <c r="BT56" s="99" t="s">
        <v>79</v>
      </c>
      <c r="BV56" s="99" t="s">
        <v>74</v>
      </c>
      <c r="BW56" s="99" t="s">
        <v>83</v>
      </c>
      <c r="BX56" s="99" t="s">
        <v>5</v>
      </c>
      <c r="CL56" s="99" t="s">
        <v>19</v>
      </c>
      <c r="CM56" s="99" t="s">
        <v>81</v>
      </c>
    </row>
    <row r="57" spans="1:91" s="7" customFormat="1" ht="16.5" customHeight="1">
      <c r="A57" s="89" t="s">
        <v>76</v>
      </c>
      <c r="B57" s="90"/>
      <c r="C57" s="91"/>
      <c r="D57" s="364" t="s">
        <v>81</v>
      </c>
      <c r="E57" s="364"/>
      <c r="F57" s="364"/>
      <c r="G57" s="364"/>
      <c r="H57" s="364"/>
      <c r="I57" s="92"/>
      <c r="J57" s="364" t="s">
        <v>84</v>
      </c>
      <c r="K57" s="364"/>
      <c r="L57" s="364"/>
      <c r="M57" s="364"/>
      <c r="N57" s="364"/>
      <c r="O57" s="364"/>
      <c r="P57" s="364"/>
      <c r="Q57" s="364"/>
      <c r="R57" s="364"/>
      <c r="S57" s="364"/>
      <c r="T57" s="364"/>
      <c r="U57" s="364"/>
      <c r="V57" s="364"/>
      <c r="W57" s="364"/>
      <c r="X57" s="364"/>
      <c r="Y57" s="364"/>
      <c r="Z57" s="364"/>
      <c r="AA57" s="364"/>
      <c r="AB57" s="364"/>
      <c r="AC57" s="364"/>
      <c r="AD57" s="364"/>
      <c r="AE57" s="364"/>
      <c r="AF57" s="364"/>
      <c r="AG57" s="362">
        <f>'2 - Zpevněné plochy'!J30</f>
        <v>0</v>
      </c>
      <c r="AH57" s="363"/>
      <c r="AI57" s="363"/>
      <c r="AJ57" s="363"/>
      <c r="AK57" s="363"/>
      <c r="AL57" s="363"/>
      <c r="AM57" s="363"/>
      <c r="AN57" s="362">
        <f t="shared" si="0"/>
        <v>0</v>
      </c>
      <c r="AO57" s="363"/>
      <c r="AP57" s="363"/>
      <c r="AQ57" s="93" t="s">
        <v>78</v>
      </c>
      <c r="AR57" s="94"/>
      <c r="AS57" s="95">
        <v>0</v>
      </c>
      <c r="AT57" s="96">
        <f t="shared" si="1"/>
        <v>0</v>
      </c>
      <c r="AU57" s="97">
        <f>'2 - Zpevněné plochy'!P85</f>
        <v>0</v>
      </c>
      <c r="AV57" s="96">
        <f>'2 - Zpevněné plochy'!J33</f>
        <v>0</v>
      </c>
      <c r="AW57" s="96">
        <f>'2 - Zpevněné plochy'!J34</f>
        <v>0</v>
      </c>
      <c r="AX57" s="96">
        <f>'2 - Zpevněné plochy'!J35</f>
        <v>0</v>
      </c>
      <c r="AY57" s="96">
        <f>'2 - Zpevněné plochy'!J36</f>
        <v>0</v>
      </c>
      <c r="AZ57" s="96">
        <f>'2 - Zpevněné plochy'!F33</f>
        <v>0</v>
      </c>
      <c r="BA57" s="96">
        <f>'2 - Zpevněné plochy'!F34</f>
        <v>0</v>
      </c>
      <c r="BB57" s="96">
        <f>'2 - Zpevněné plochy'!F35</f>
        <v>0</v>
      </c>
      <c r="BC57" s="96">
        <f>'2 - Zpevněné plochy'!F36</f>
        <v>0</v>
      </c>
      <c r="BD57" s="98">
        <f>'2 - Zpevněné plochy'!F37</f>
        <v>0</v>
      </c>
      <c r="BT57" s="99" t="s">
        <v>79</v>
      </c>
      <c r="BV57" s="99" t="s">
        <v>74</v>
      </c>
      <c r="BW57" s="99" t="s">
        <v>85</v>
      </c>
      <c r="BX57" s="99" t="s">
        <v>5</v>
      </c>
      <c r="CL57" s="99" t="s">
        <v>19</v>
      </c>
      <c r="CM57" s="99" t="s">
        <v>81</v>
      </c>
    </row>
    <row r="58" spans="1:91" s="7" customFormat="1" ht="16.5" customHeight="1">
      <c r="A58" s="89" t="s">
        <v>76</v>
      </c>
      <c r="B58" s="90"/>
      <c r="C58" s="91"/>
      <c r="D58" s="364" t="s">
        <v>86</v>
      </c>
      <c r="E58" s="364"/>
      <c r="F58" s="364"/>
      <c r="G58" s="364"/>
      <c r="H58" s="364"/>
      <c r="I58" s="92"/>
      <c r="J58" s="364" t="s">
        <v>87</v>
      </c>
      <c r="K58" s="364"/>
      <c r="L58" s="364"/>
      <c r="M58" s="364"/>
      <c r="N58" s="364"/>
      <c r="O58" s="364"/>
      <c r="P58" s="364"/>
      <c r="Q58" s="364"/>
      <c r="R58" s="364"/>
      <c r="S58" s="364"/>
      <c r="T58" s="364"/>
      <c r="U58" s="364"/>
      <c r="V58" s="364"/>
      <c r="W58" s="364"/>
      <c r="X58" s="364"/>
      <c r="Y58" s="364"/>
      <c r="Z58" s="364"/>
      <c r="AA58" s="364"/>
      <c r="AB58" s="364"/>
      <c r="AC58" s="364"/>
      <c r="AD58" s="364"/>
      <c r="AE58" s="364"/>
      <c r="AF58" s="364"/>
      <c r="AG58" s="362">
        <f>'3 - objekt I Inhalatorium...'!J30</f>
        <v>0</v>
      </c>
      <c r="AH58" s="363"/>
      <c r="AI58" s="363"/>
      <c r="AJ58" s="363"/>
      <c r="AK58" s="363"/>
      <c r="AL58" s="363"/>
      <c r="AM58" s="363"/>
      <c r="AN58" s="362">
        <f t="shared" si="0"/>
        <v>0</v>
      </c>
      <c r="AO58" s="363"/>
      <c r="AP58" s="363"/>
      <c r="AQ58" s="93" t="s">
        <v>78</v>
      </c>
      <c r="AR58" s="94"/>
      <c r="AS58" s="95">
        <v>0</v>
      </c>
      <c r="AT58" s="96">
        <f t="shared" si="1"/>
        <v>0</v>
      </c>
      <c r="AU58" s="97">
        <f>'3 - objekt I Inhalatorium...'!P86</f>
        <v>0</v>
      </c>
      <c r="AV58" s="96">
        <f>'3 - objekt I Inhalatorium...'!J33</f>
        <v>0</v>
      </c>
      <c r="AW58" s="96">
        <f>'3 - objekt I Inhalatorium...'!J34</f>
        <v>0</v>
      </c>
      <c r="AX58" s="96">
        <f>'3 - objekt I Inhalatorium...'!J35</f>
        <v>0</v>
      </c>
      <c r="AY58" s="96">
        <f>'3 - objekt I Inhalatorium...'!J36</f>
        <v>0</v>
      </c>
      <c r="AZ58" s="96">
        <f>'3 - objekt I Inhalatorium...'!F33</f>
        <v>0</v>
      </c>
      <c r="BA58" s="96">
        <f>'3 - objekt I Inhalatorium...'!F34</f>
        <v>0</v>
      </c>
      <c r="BB58" s="96">
        <f>'3 - objekt I Inhalatorium...'!F35</f>
        <v>0</v>
      </c>
      <c r="BC58" s="96">
        <f>'3 - objekt I Inhalatorium...'!F36</f>
        <v>0</v>
      </c>
      <c r="BD58" s="98">
        <f>'3 - objekt I Inhalatorium...'!F37</f>
        <v>0</v>
      </c>
      <c r="BT58" s="99" t="s">
        <v>79</v>
      </c>
      <c r="BV58" s="99" t="s">
        <v>74</v>
      </c>
      <c r="BW58" s="99" t="s">
        <v>88</v>
      </c>
      <c r="BX58" s="99" t="s">
        <v>5</v>
      </c>
      <c r="CL58" s="99" t="s">
        <v>19</v>
      </c>
      <c r="CM58" s="99" t="s">
        <v>81</v>
      </c>
    </row>
    <row r="59" spans="1:91" s="7" customFormat="1" ht="16.5" customHeight="1">
      <c r="A59" s="89" t="s">
        <v>76</v>
      </c>
      <c r="B59" s="90"/>
      <c r="C59" s="91"/>
      <c r="D59" s="364" t="s">
        <v>89</v>
      </c>
      <c r="E59" s="364"/>
      <c r="F59" s="364"/>
      <c r="G59" s="364"/>
      <c r="H59" s="364"/>
      <c r="I59" s="92"/>
      <c r="J59" s="364" t="s">
        <v>90</v>
      </c>
      <c r="K59" s="364"/>
      <c r="L59" s="364"/>
      <c r="M59" s="364"/>
      <c r="N59" s="364"/>
      <c r="O59" s="364"/>
      <c r="P59" s="364"/>
      <c r="Q59" s="364"/>
      <c r="R59" s="364"/>
      <c r="S59" s="364"/>
      <c r="T59" s="364"/>
      <c r="U59" s="364"/>
      <c r="V59" s="364"/>
      <c r="W59" s="364"/>
      <c r="X59" s="364"/>
      <c r="Y59" s="364"/>
      <c r="Z59" s="364"/>
      <c r="AA59" s="364"/>
      <c r="AB59" s="364"/>
      <c r="AC59" s="364"/>
      <c r="AD59" s="364"/>
      <c r="AE59" s="364"/>
      <c r="AF59" s="364"/>
      <c r="AG59" s="362">
        <f>'4 - Dešťová kanalizace + ...'!J30</f>
        <v>0</v>
      </c>
      <c r="AH59" s="363"/>
      <c r="AI59" s="363"/>
      <c r="AJ59" s="363"/>
      <c r="AK59" s="363"/>
      <c r="AL59" s="363"/>
      <c r="AM59" s="363"/>
      <c r="AN59" s="362">
        <f t="shared" si="0"/>
        <v>0</v>
      </c>
      <c r="AO59" s="363"/>
      <c r="AP59" s="363"/>
      <c r="AQ59" s="93" t="s">
        <v>78</v>
      </c>
      <c r="AR59" s="94"/>
      <c r="AS59" s="95">
        <v>0</v>
      </c>
      <c r="AT59" s="96">
        <f t="shared" si="1"/>
        <v>0</v>
      </c>
      <c r="AU59" s="97">
        <f>'4 - Dešťová kanalizace + ...'!P87</f>
        <v>0</v>
      </c>
      <c r="AV59" s="96">
        <f>'4 - Dešťová kanalizace + ...'!J33</f>
        <v>0</v>
      </c>
      <c r="AW59" s="96">
        <f>'4 - Dešťová kanalizace + ...'!J34</f>
        <v>0</v>
      </c>
      <c r="AX59" s="96">
        <f>'4 - Dešťová kanalizace + ...'!J35</f>
        <v>0</v>
      </c>
      <c r="AY59" s="96">
        <f>'4 - Dešťová kanalizace + ...'!J36</f>
        <v>0</v>
      </c>
      <c r="AZ59" s="96">
        <f>'4 - Dešťová kanalizace + ...'!F33</f>
        <v>0</v>
      </c>
      <c r="BA59" s="96">
        <f>'4 - Dešťová kanalizace + ...'!F34</f>
        <v>0</v>
      </c>
      <c r="BB59" s="96">
        <f>'4 - Dešťová kanalizace + ...'!F35</f>
        <v>0</v>
      </c>
      <c r="BC59" s="96">
        <f>'4 - Dešťová kanalizace + ...'!F36</f>
        <v>0</v>
      </c>
      <c r="BD59" s="98">
        <f>'4 - Dešťová kanalizace + ...'!F37</f>
        <v>0</v>
      </c>
      <c r="BT59" s="99" t="s">
        <v>79</v>
      </c>
      <c r="BV59" s="99" t="s">
        <v>74</v>
      </c>
      <c r="BW59" s="99" t="s">
        <v>91</v>
      </c>
      <c r="BX59" s="99" t="s">
        <v>5</v>
      </c>
      <c r="CL59" s="99" t="s">
        <v>19</v>
      </c>
      <c r="CM59" s="99" t="s">
        <v>81</v>
      </c>
    </row>
    <row r="60" spans="1:91" s="7" customFormat="1" ht="16.5" customHeight="1">
      <c r="A60" s="89" t="s">
        <v>76</v>
      </c>
      <c r="B60" s="90"/>
      <c r="C60" s="91"/>
      <c r="D60" s="364" t="s">
        <v>92</v>
      </c>
      <c r="E60" s="364"/>
      <c r="F60" s="364"/>
      <c r="G60" s="364"/>
      <c r="H60" s="364"/>
      <c r="I60" s="92"/>
      <c r="J60" s="364" t="s">
        <v>93</v>
      </c>
      <c r="K60" s="364"/>
      <c r="L60" s="364"/>
      <c r="M60" s="364"/>
      <c r="N60" s="364"/>
      <c r="O60" s="364"/>
      <c r="P60" s="364"/>
      <c r="Q60" s="364"/>
      <c r="R60" s="364"/>
      <c r="S60" s="364"/>
      <c r="T60" s="364"/>
      <c r="U60" s="364"/>
      <c r="V60" s="364"/>
      <c r="W60" s="364"/>
      <c r="X60" s="364"/>
      <c r="Y60" s="364"/>
      <c r="Z60" s="364"/>
      <c r="AA60" s="364"/>
      <c r="AB60" s="364"/>
      <c r="AC60" s="364"/>
      <c r="AD60" s="364"/>
      <c r="AE60" s="364"/>
      <c r="AF60" s="364"/>
      <c r="AG60" s="362">
        <f>'5 - Areálový vodovod'!J30</f>
        <v>0</v>
      </c>
      <c r="AH60" s="363"/>
      <c r="AI60" s="363"/>
      <c r="AJ60" s="363"/>
      <c r="AK60" s="363"/>
      <c r="AL60" s="363"/>
      <c r="AM60" s="363"/>
      <c r="AN60" s="362">
        <f t="shared" si="0"/>
        <v>0</v>
      </c>
      <c r="AO60" s="363"/>
      <c r="AP60" s="363"/>
      <c r="AQ60" s="93" t="s">
        <v>78</v>
      </c>
      <c r="AR60" s="94"/>
      <c r="AS60" s="95">
        <v>0</v>
      </c>
      <c r="AT60" s="96">
        <f t="shared" si="1"/>
        <v>0</v>
      </c>
      <c r="AU60" s="97">
        <f>'5 - Areálový vodovod'!P84</f>
        <v>0</v>
      </c>
      <c r="AV60" s="96">
        <f>'5 - Areálový vodovod'!J33</f>
        <v>0</v>
      </c>
      <c r="AW60" s="96">
        <f>'5 - Areálový vodovod'!J34</f>
        <v>0</v>
      </c>
      <c r="AX60" s="96">
        <f>'5 - Areálový vodovod'!J35</f>
        <v>0</v>
      </c>
      <c r="AY60" s="96">
        <f>'5 - Areálový vodovod'!J36</f>
        <v>0</v>
      </c>
      <c r="AZ60" s="96">
        <f>'5 - Areálový vodovod'!F33</f>
        <v>0</v>
      </c>
      <c r="BA60" s="96">
        <f>'5 - Areálový vodovod'!F34</f>
        <v>0</v>
      </c>
      <c r="BB60" s="96">
        <f>'5 - Areálový vodovod'!F35</f>
        <v>0</v>
      </c>
      <c r="BC60" s="96">
        <f>'5 - Areálový vodovod'!F36</f>
        <v>0</v>
      </c>
      <c r="BD60" s="98">
        <f>'5 - Areálový vodovod'!F37</f>
        <v>0</v>
      </c>
      <c r="BT60" s="99" t="s">
        <v>79</v>
      </c>
      <c r="BV60" s="99" t="s">
        <v>74</v>
      </c>
      <c r="BW60" s="99" t="s">
        <v>94</v>
      </c>
      <c r="BX60" s="99" t="s">
        <v>5</v>
      </c>
      <c r="CL60" s="99" t="s">
        <v>19</v>
      </c>
      <c r="CM60" s="99" t="s">
        <v>81</v>
      </c>
    </row>
    <row r="61" spans="1:91" s="7" customFormat="1" ht="16.5" customHeight="1">
      <c r="A61" s="89" t="s">
        <v>76</v>
      </c>
      <c r="B61" s="90"/>
      <c r="C61" s="91"/>
      <c r="D61" s="364" t="s">
        <v>95</v>
      </c>
      <c r="E61" s="364"/>
      <c r="F61" s="364"/>
      <c r="G61" s="364"/>
      <c r="H61" s="364"/>
      <c r="I61" s="92"/>
      <c r="J61" s="364" t="s">
        <v>96</v>
      </c>
      <c r="K61" s="364"/>
      <c r="L61" s="364"/>
      <c r="M61" s="364"/>
      <c r="N61" s="364"/>
      <c r="O61" s="364"/>
      <c r="P61" s="364"/>
      <c r="Q61" s="364"/>
      <c r="R61" s="364"/>
      <c r="S61" s="364"/>
      <c r="T61" s="364"/>
      <c r="U61" s="364"/>
      <c r="V61" s="364"/>
      <c r="W61" s="364"/>
      <c r="X61" s="364"/>
      <c r="Y61" s="364"/>
      <c r="Z61" s="364"/>
      <c r="AA61" s="364"/>
      <c r="AB61" s="364"/>
      <c r="AC61" s="364"/>
      <c r="AD61" s="364"/>
      <c r="AE61" s="364"/>
      <c r="AF61" s="364"/>
      <c r="AG61" s="362">
        <f>'6 - Přeložka vodovodu'!J30</f>
        <v>0</v>
      </c>
      <c r="AH61" s="363"/>
      <c r="AI61" s="363"/>
      <c r="AJ61" s="363"/>
      <c r="AK61" s="363"/>
      <c r="AL61" s="363"/>
      <c r="AM61" s="363"/>
      <c r="AN61" s="362">
        <f t="shared" si="0"/>
        <v>0</v>
      </c>
      <c r="AO61" s="363"/>
      <c r="AP61" s="363"/>
      <c r="AQ61" s="93" t="s">
        <v>78</v>
      </c>
      <c r="AR61" s="94"/>
      <c r="AS61" s="95">
        <v>0</v>
      </c>
      <c r="AT61" s="96">
        <f t="shared" si="1"/>
        <v>0</v>
      </c>
      <c r="AU61" s="97">
        <f>'6 - Přeložka vodovodu'!P84</f>
        <v>0</v>
      </c>
      <c r="AV61" s="96">
        <f>'6 - Přeložka vodovodu'!J33</f>
        <v>0</v>
      </c>
      <c r="AW61" s="96">
        <f>'6 - Přeložka vodovodu'!J34</f>
        <v>0</v>
      </c>
      <c r="AX61" s="96">
        <f>'6 - Přeložka vodovodu'!J35</f>
        <v>0</v>
      </c>
      <c r="AY61" s="96">
        <f>'6 - Přeložka vodovodu'!J36</f>
        <v>0</v>
      </c>
      <c r="AZ61" s="96">
        <f>'6 - Přeložka vodovodu'!F33</f>
        <v>0</v>
      </c>
      <c r="BA61" s="96">
        <f>'6 - Přeložka vodovodu'!F34</f>
        <v>0</v>
      </c>
      <c r="BB61" s="96">
        <f>'6 - Přeložka vodovodu'!F35</f>
        <v>0</v>
      </c>
      <c r="BC61" s="96">
        <f>'6 - Přeložka vodovodu'!F36</f>
        <v>0</v>
      </c>
      <c r="BD61" s="98">
        <f>'6 - Přeložka vodovodu'!F37</f>
        <v>0</v>
      </c>
      <c r="BT61" s="99" t="s">
        <v>79</v>
      </c>
      <c r="BV61" s="99" t="s">
        <v>74</v>
      </c>
      <c r="BW61" s="99" t="s">
        <v>97</v>
      </c>
      <c r="BX61" s="99" t="s">
        <v>5</v>
      </c>
      <c r="CL61" s="99" t="s">
        <v>19</v>
      </c>
      <c r="CM61" s="99" t="s">
        <v>81</v>
      </c>
    </row>
    <row r="62" spans="1:91" s="7" customFormat="1" ht="16.5" customHeight="1">
      <c r="A62" s="89" t="s">
        <v>76</v>
      </c>
      <c r="B62" s="90"/>
      <c r="C62" s="91"/>
      <c r="D62" s="364" t="s">
        <v>98</v>
      </c>
      <c r="E62" s="364"/>
      <c r="F62" s="364"/>
      <c r="G62" s="364"/>
      <c r="H62" s="364"/>
      <c r="I62" s="92"/>
      <c r="J62" s="364" t="s">
        <v>99</v>
      </c>
      <c r="K62" s="364"/>
      <c r="L62" s="364"/>
      <c r="M62" s="364"/>
      <c r="N62" s="364"/>
      <c r="O62" s="364"/>
      <c r="P62" s="364"/>
      <c r="Q62" s="364"/>
      <c r="R62" s="364"/>
      <c r="S62" s="364"/>
      <c r="T62" s="364"/>
      <c r="U62" s="364"/>
      <c r="V62" s="364"/>
      <c r="W62" s="364"/>
      <c r="X62" s="364"/>
      <c r="Y62" s="364"/>
      <c r="Z62" s="364"/>
      <c r="AA62" s="364"/>
      <c r="AB62" s="364"/>
      <c r="AC62" s="364"/>
      <c r="AD62" s="364"/>
      <c r="AE62" s="364"/>
      <c r="AF62" s="364"/>
      <c r="AG62" s="362">
        <f>'7 - Elektroinstalace'!J30</f>
        <v>0</v>
      </c>
      <c r="AH62" s="363"/>
      <c r="AI62" s="363"/>
      <c r="AJ62" s="363"/>
      <c r="AK62" s="363"/>
      <c r="AL62" s="363"/>
      <c r="AM62" s="363"/>
      <c r="AN62" s="362">
        <f t="shared" si="0"/>
        <v>0</v>
      </c>
      <c r="AO62" s="363"/>
      <c r="AP62" s="363"/>
      <c r="AQ62" s="93" t="s">
        <v>78</v>
      </c>
      <c r="AR62" s="94"/>
      <c r="AS62" s="95">
        <v>0</v>
      </c>
      <c r="AT62" s="96">
        <f t="shared" si="1"/>
        <v>0</v>
      </c>
      <c r="AU62" s="97">
        <f>'7 - Elektroinstalace'!P85</f>
        <v>0</v>
      </c>
      <c r="AV62" s="96">
        <f>'7 - Elektroinstalace'!J33</f>
        <v>0</v>
      </c>
      <c r="AW62" s="96">
        <f>'7 - Elektroinstalace'!J34</f>
        <v>0</v>
      </c>
      <c r="AX62" s="96">
        <f>'7 - Elektroinstalace'!J35</f>
        <v>0</v>
      </c>
      <c r="AY62" s="96">
        <f>'7 - Elektroinstalace'!J36</f>
        <v>0</v>
      </c>
      <c r="AZ62" s="96">
        <f>'7 - Elektroinstalace'!F33</f>
        <v>0</v>
      </c>
      <c r="BA62" s="96">
        <f>'7 - Elektroinstalace'!F34</f>
        <v>0</v>
      </c>
      <c r="BB62" s="96">
        <f>'7 - Elektroinstalace'!F35</f>
        <v>0</v>
      </c>
      <c r="BC62" s="96">
        <f>'7 - Elektroinstalace'!F36</f>
        <v>0</v>
      </c>
      <c r="BD62" s="98">
        <f>'7 - Elektroinstalace'!F37</f>
        <v>0</v>
      </c>
      <c r="BT62" s="99" t="s">
        <v>79</v>
      </c>
      <c r="BV62" s="99" t="s">
        <v>74</v>
      </c>
      <c r="BW62" s="99" t="s">
        <v>100</v>
      </c>
      <c r="BX62" s="99" t="s">
        <v>5</v>
      </c>
      <c r="CL62" s="99" t="s">
        <v>19</v>
      </c>
      <c r="CM62" s="99" t="s">
        <v>81</v>
      </c>
    </row>
    <row r="63" spans="1:91" s="7" customFormat="1" ht="16.5" customHeight="1">
      <c r="A63" s="89" t="s">
        <v>76</v>
      </c>
      <c r="B63" s="90"/>
      <c r="C63" s="91"/>
      <c r="D63" s="364" t="s">
        <v>101</v>
      </c>
      <c r="E63" s="364"/>
      <c r="F63" s="364"/>
      <c r="G63" s="364"/>
      <c r="H63" s="364"/>
      <c r="I63" s="92"/>
      <c r="J63" s="364" t="s">
        <v>102</v>
      </c>
      <c r="K63" s="364"/>
      <c r="L63" s="364"/>
      <c r="M63" s="364"/>
      <c r="N63" s="364"/>
      <c r="O63" s="364"/>
      <c r="P63" s="364"/>
      <c r="Q63" s="364"/>
      <c r="R63" s="364"/>
      <c r="S63" s="364"/>
      <c r="T63" s="364"/>
      <c r="U63" s="364"/>
      <c r="V63" s="364"/>
      <c r="W63" s="364"/>
      <c r="X63" s="364"/>
      <c r="Y63" s="364"/>
      <c r="Z63" s="364"/>
      <c r="AA63" s="364"/>
      <c r="AB63" s="364"/>
      <c r="AC63" s="364"/>
      <c r="AD63" s="364"/>
      <c r="AE63" s="364"/>
      <c r="AF63" s="364"/>
      <c r="AG63" s="362">
        <f>'VRN - Vedlejší rozpočtové...'!J30</f>
        <v>0</v>
      </c>
      <c r="AH63" s="363"/>
      <c r="AI63" s="363"/>
      <c r="AJ63" s="363"/>
      <c r="AK63" s="363"/>
      <c r="AL63" s="363"/>
      <c r="AM63" s="363"/>
      <c r="AN63" s="362">
        <f t="shared" si="0"/>
        <v>0</v>
      </c>
      <c r="AO63" s="363"/>
      <c r="AP63" s="363"/>
      <c r="AQ63" s="93" t="s">
        <v>78</v>
      </c>
      <c r="AR63" s="94"/>
      <c r="AS63" s="100">
        <v>0</v>
      </c>
      <c r="AT63" s="101">
        <f t="shared" si="1"/>
        <v>0</v>
      </c>
      <c r="AU63" s="102">
        <f>'VRN - Vedlejší rozpočtové...'!P84</f>
        <v>0</v>
      </c>
      <c r="AV63" s="101">
        <f>'VRN - Vedlejší rozpočtové...'!J33</f>
        <v>0</v>
      </c>
      <c r="AW63" s="101">
        <f>'VRN - Vedlejší rozpočtové...'!J34</f>
        <v>0</v>
      </c>
      <c r="AX63" s="101">
        <f>'VRN - Vedlejší rozpočtové...'!J35</f>
        <v>0</v>
      </c>
      <c r="AY63" s="101">
        <f>'VRN - Vedlejší rozpočtové...'!J36</f>
        <v>0</v>
      </c>
      <c r="AZ63" s="101">
        <f>'VRN - Vedlejší rozpočtové...'!F33</f>
        <v>0</v>
      </c>
      <c r="BA63" s="101">
        <f>'VRN - Vedlejší rozpočtové...'!F34</f>
        <v>0</v>
      </c>
      <c r="BB63" s="101">
        <f>'VRN - Vedlejší rozpočtové...'!F35</f>
        <v>0</v>
      </c>
      <c r="BC63" s="101">
        <f>'VRN - Vedlejší rozpočtové...'!F36</f>
        <v>0</v>
      </c>
      <c r="BD63" s="103">
        <f>'VRN - Vedlejší rozpočtové...'!F37</f>
        <v>0</v>
      </c>
      <c r="BT63" s="99" t="s">
        <v>79</v>
      </c>
      <c r="BV63" s="99" t="s">
        <v>74</v>
      </c>
      <c r="BW63" s="99" t="s">
        <v>103</v>
      </c>
      <c r="BX63" s="99" t="s">
        <v>5</v>
      </c>
      <c r="CL63" s="99" t="s">
        <v>19</v>
      </c>
      <c r="CM63" s="99" t="s">
        <v>81</v>
      </c>
    </row>
    <row r="64" spans="1:91" s="2" customFormat="1" ht="30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/>
      <c r="AK64" s="39"/>
      <c r="AL64" s="39"/>
      <c r="AM64" s="39"/>
      <c r="AN64" s="39"/>
      <c r="AO64" s="39"/>
      <c r="AP64" s="39"/>
      <c r="AQ64" s="39"/>
      <c r="AR64" s="42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37"/>
    </row>
    <row r="65" spans="1:57" s="2" customFormat="1" ht="6.95" customHeight="1">
      <c r="A65" s="37"/>
      <c r="B65" s="50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42"/>
      <c r="AS65" s="37"/>
      <c r="AT65" s="37"/>
      <c r="AU65" s="37"/>
      <c r="AV65" s="37"/>
      <c r="AW65" s="37"/>
      <c r="AX65" s="37"/>
      <c r="AY65" s="37"/>
      <c r="AZ65" s="37"/>
      <c r="BA65" s="37"/>
      <c r="BB65" s="37"/>
      <c r="BC65" s="37"/>
      <c r="BD65" s="37"/>
      <c r="BE65" s="37"/>
    </row>
  </sheetData>
  <sheetProtection algorithmName="SHA-512" hashValue="c2RCERRmSozGUvJpdMHIS9ecKAJbBdQnWPm2B103ZjZanCdFq8ENek8jhFBCrmhWTtQLGcix9KyFNOZAcxoWIw==" saltValue="pKK3atMRYbYmlQ3ylWD+B4HS/rI4NQVoC903PbPDQ33GkHNPGzC9oWk2tKrU+R3z6amXKC3O2X7qqvwpjKWdZA==" spinCount="100000" sheet="1" objects="1" scenarios="1" formatColumns="0" formatRows="0"/>
  <mergeCells count="74"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D56:H56"/>
    <mergeCell ref="AG56:AM56"/>
    <mergeCell ref="AN56:AP56"/>
    <mergeCell ref="AN57:AP57"/>
    <mergeCell ref="D57:H57"/>
    <mergeCell ref="J57:AF57"/>
    <mergeCell ref="AG57:AM57"/>
    <mergeCell ref="D58:H58"/>
    <mergeCell ref="J58:AF58"/>
    <mergeCell ref="AN59:AP59"/>
    <mergeCell ref="AG59:AM59"/>
    <mergeCell ref="D59:H59"/>
    <mergeCell ref="J59:AF59"/>
    <mergeCell ref="D60:H60"/>
    <mergeCell ref="J60:AF60"/>
    <mergeCell ref="AN61:AP61"/>
    <mergeCell ref="AG61:AM61"/>
    <mergeCell ref="D61:H61"/>
    <mergeCell ref="J61:AF61"/>
    <mergeCell ref="D62:H62"/>
    <mergeCell ref="J62:AF62"/>
    <mergeCell ref="AN63:AP63"/>
    <mergeCell ref="AG63:AM63"/>
    <mergeCell ref="D63:H63"/>
    <mergeCell ref="J63:AF63"/>
    <mergeCell ref="AK30:AO30"/>
    <mergeCell ref="L30:P30"/>
    <mergeCell ref="W30:AE30"/>
    <mergeCell ref="L31:P31"/>
    <mergeCell ref="AN62:AP62"/>
    <mergeCell ref="AG62:AM62"/>
    <mergeCell ref="AN60:AP60"/>
    <mergeCell ref="AG60:AM60"/>
    <mergeCell ref="AN58:AP58"/>
    <mergeCell ref="AG58:AM58"/>
    <mergeCell ref="J56:AF56"/>
    <mergeCell ref="L45:AO45"/>
    <mergeCell ref="AM47:AN47"/>
    <mergeCell ref="AM49:AP4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</mergeCells>
  <hyperlinks>
    <hyperlink ref="A55" location="'0 - Příprava území'!C2" display="/"/>
    <hyperlink ref="A56" location="'1 - Stavební část - SO 04...'!C2" display="/"/>
    <hyperlink ref="A57" location="'2 - Zpevněné plochy'!C2" display="/"/>
    <hyperlink ref="A58" location="'3 - objekt I Inhalatorium...'!C2" display="/"/>
    <hyperlink ref="A59" location="'4 - Dešťová kanalizace + ...'!C2" display="/"/>
    <hyperlink ref="A60" location="'5 - Areálový vodovod'!C2" display="/"/>
    <hyperlink ref="A61" location="'6 - Přeložka vodovodu'!C2" display="/"/>
    <hyperlink ref="A62" location="'7 - Elektroinstalace'!C2" display="/"/>
    <hyperlink ref="A63" location="'VRN - Vedlejší rozpočtové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20" t="s">
        <v>103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3"/>
      <c r="AT3" s="20" t="s">
        <v>81</v>
      </c>
    </row>
    <row r="4" spans="1:46" s="1" customFormat="1" ht="24.95" customHeight="1">
      <c r="B4" s="23"/>
      <c r="D4" s="106" t="s">
        <v>104</v>
      </c>
      <c r="L4" s="23"/>
      <c r="M4" s="107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08" t="s">
        <v>16</v>
      </c>
      <c r="L6" s="23"/>
    </row>
    <row r="7" spans="1:46" s="1" customFormat="1" ht="16.5" customHeight="1">
      <c r="B7" s="23"/>
      <c r="E7" s="385" t="str">
        <f>'Rekapitulace stavby'!K6</f>
        <v>Zámecké konírny - Community Hub, Objekt I - Inhalatorium SO 04</v>
      </c>
      <c r="F7" s="386"/>
      <c r="G7" s="386"/>
      <c r="H7" s="386"/>
      <c r="L7" s="23"/>
    </row>
    <row r="8" spans="1:46" s="2" customFormat="1" ht="12" customHeight="1">
      <c r="A8" s="37"/>
      <c r="B8" s="42"/>
      <c r="C8" s="37"/>
      <c r="D8" s="108" t="s">
        <v>105</v>
      </c>
      <c r="E8" s="37"/>
      <c r="F8" s="37"/>
      <c r="G8" s="37"/>
      <c r="H8" s="37"/>
      <c r="I8" s="37"/>
      <c r="J8" s="37"/>
      <c r="K8" s="37"/>
      <c r="L8" s="10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87" t="s">
        <v>1764</v>
      </c>
      <c r="F9" s="388"/>
      <c r="G9" s="388"/>
      <c r="H9" s="388"/>
      <c r="I9" s="37"/>
      <c r="J9" s="37"/>
      <c r="K9" s="37"/>
      <c r="L9" s="10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0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8" t="s">
        <v>18</v>
      </c>
      <c r="E11" s="37"/>
      <c r="F11" s="110" t="s">
        <v>19</v>
      </c>
      <c r="G11" s="37"/>
      <c r="H11" s="37"/>
      <c r="I11" s="108" t="s">
        <v>20</v>
      </c>
      <c r="J11" s="110" t="s">
        <v>19</v>
      </c>
      <c r="K11" s="37"/>
      <c r="L11" s="10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8" t="s">
        <v>21</v>
      </c>
      <c r="E12" s="37"/>
      <c r="F12" s="110" t="s">
        <v>22</v>
      </c>
      <c r="G12" s="37"/>
      <c r="H12" s="37"/>
      <c r="I12" s="108" t="s">
        <v>23</v>
      </c>
      <c r="J12" s="111" t="str">
        <f>'Rekapitulace stavby'!AN8</f>
        <v>Vyplň údaj</v>
      </c>
      <c r="K12" s="37"/>
      <c r="L12" s="10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0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8" t="s">
        <v>24</v>
      </c>
      <c r="E14" s="37"/>
      <c r="F14" s="37"/>
      <c r="G14" s="37"/>
      <c r="H14" s="37"/>
      <c r="I14" s="108" t="s">
        <v>25</v>
      </c>
      <c r="J14" s="110" t="s">
        <v>19</v>
      </c>
      <c r="K14" s="37"/>
      <c r="L14" s="10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0" t="s">
        <v>26</v>
      </c>
      <c r="F15" s="37"/>
      <c r="G15" s="37"/>
      <c r="H15" s="37"/>
      <c r="I15" s="108" t="s">
        <v>27</v>
      </c>
      <c r="J15" s="110" t="s">
        <v>19</v>
      </c>
      <c r="K15" s="37"/>
      <c r="L15" s="10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0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8" t="s">
        <v>28</v>
      </c>
      <c r="E17" s="37"/>
      <c r="F17" s="37"/>
      <c r="G17" s="37"/>
      <c r="H17" s="37"/>
      <c r="I17" s="108" t="s">
        <v>25</v>
      </c>
      <c r="J17" s="33" t="str">
        <f>'Rekapitulace stavby'!AN13</f>
        <v>Vyplň údaj</v>
      </c>
      <c r="K17" s="37"/>
      <c r="L17" s="10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89" t="str">
        <f>'Rekapitulace stavby'!E14</f>
        <v>Vyplň údaj</v>
      </c>
      <c r="F18" s="390"/>
      <c r="G18" s="390"/>
      <c r="H18" s="390"/>
      <c r="I18" s="108" t="s">
        <v>27</v>
      </c>
      <c r="J18" s="33" t="str">
        <f>'Rekapitulace stavby'!AN14</f>
        <v>Vyplň údaj</v>
      </c>
      <c r="K18" s="37"/>
      <c r="L18" s="10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0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8" t="s">
        <v>30</v>
      </c>
      <c r="E20" s="37"/>
      <c r="F20" s="37"/>
      <c r="G20" s="37"/>
      <c r="H20" s="37"/>
      <c r="I20" s="108" t="s">
        <v>25</v>
      </c>
      <c r="J20" s="110" t="s">
        <v>19</v>
      </c>
      <c r="K20" s="37"/>
      <c r="L20" s="10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0" t="s">
        <v>31</v>
      </c>
      <c r="F21" s="37"/>
      <c r="G21" s="37"/>
      <c r="H21" s="37"/>
      <c r="I21" s="108" t="s">
        <v>27</v>
      </c>
      <c r="J21" s="110" t="s">
        <v>19</v>
      </c>
      <c r="K21" s="37"/>
      <c r="L21" s="10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0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8" t="s">
        <v>33</v>
      </c>
      <c r="E23" s="37"/>
      <c r="F23" s="37"/>
      <c r="G23" s="37"/>
      <c r="H23" s="37"/>
      <c r="I23" s="108" t="s">
        <v>25</v>
      </c>
      <c r="J23" s="110" t="s">
        <v>34</v>
      </c>
      <c r="K23" s="37"/>
      <c r="L23" s="10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0" t="s">
        <v>35</v>
      </c>
      <c r="F24" s="37"/>
      <c r="G24" s="37"/>
      <c r="H24" s="37"/>
      <c r="I24" s="108" t="s">
        <v>27</v>
      </c>
      <c r="J24" s="110" t="s">
        <v>19</v>
      </c>
      <c r="K24" s="37"/>
      <c r="L24" s="10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0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8" t="s">
        <v>36</v>
      </c>
      <c r="E26" s="37"/>
      <c r="F26" s="37"/>
      <c r="G26" s="37"/>
      <c r="H26" s="37"/>
      <c r="I26" s="37"/>
      <c r="J26" s="37"/>
      <c r="K26" s="37"/>
      <c r="L26" s="10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47.25" customHeight="1">
      <c r="A27" s="112"/>
      <c r="B27" s="113"/>
      <c r="C27" s="112"/>
      <c r="D27" s="112"/>
      <c r="E27" s="391" t="s">
        <v>37</v>
      </c>
      <c r="F27" s="391"/>
      <c r="G27" s="391"/>
      <c r="H27" s="39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0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5"/>
      <c r="E29" s="115"/>
      <c r="F29" s="115"/>
      <c r="G29" s="115"/>
      <c r="H29" s="115"/>
      <c r="I29" s="115"/>
      <c r="J29" s="115"/>
      <c r="K29" s="115"/>
      <c r="L29" s="10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6" t="s">
        <v>38</v>
      </c>
      <c r="E30" s="37"/>
      <c r="F30" s="37"/>
      <c r="G30" s="37"/>
      <c r="H30" s="37"/>
      <c r="I30" s="37"/>
      <c r="J30" s="117">
        <f>ROUND(J84, 2)</f>
        <v>0</v>
      </c>
      <c r="K30" s="37"/>
      <c r="L30" s="10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5"/>
      <c r="E31" s="115"/>
      <c r="F31" s="115"/>
      <c r="G31" s="115"/>
      <c r="H31" s="115"/>
      <c r="I31" s="115"/>
      <c r="J31" s="115"/>
      <c r="K31" s="115"/>
      <c r="L31" s="10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8" t="s">
        <v>40</v>
      </c>
      <c r="G32" s="37"/>
      <c r="H32" s="37"/>
      <c r="I32" s="118" t="s">
        <v>39</v>
      </c>
      <c r="J32" s="118" t="s">
        <v>41</v>
      </c>
      <c r="K32" s="37"/>
      <c r="L32" s="10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19" t="s">
        <v>42</v>
      </c>
      <c r="E33" s="108" t="s">
        <v>43</v>
      </c>
      <c r="F33" s="120">
        <f>ROUND((SUM(BE84:BE121)),  2)</f>
        <v>0</v>
      </c>
      <c r="G33" s="37"/>
      <c r="H33" s="37"/>
      <c r="I33" s="121">
        <v>0.21</v>
      </c>
      <c r="J33" s="120">
        <f>ROUND(((SUM(BE84:BE121))*I33),  2)</f>
        <v>0</v>
      </c>
      <c r="K33" s="37"/>
      <c r="L33" s="10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8" t="s">
        <v>44</v>
      </c>
      <c r="F34" s="120">
        <f>ROUND((SUM(BF84:BF121)),  2)</f>
        <v>0</v>
      </c>
      <c r="G34" s="37"/>
      <c r="H34" s="37"/>
      <c r="I34" s="121">
        <v>0.15</v>
      </c>
      <c r="J34" s="120">
        <f>ROUND(((SUM(BF84:BF121))*I34),  2)</f>
        <v>0</v>
      </c>
      <c r="K34" s="37"/>
      <c r="L34" s="10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8" t="s">
        <v>45</v>
      </c>
      <c r="F35" s="120">
        <f>ROUND((SUM(BG84:BG121)),  2)</f>
        <v>0</v>
      </c>
      <c r="G35" s="37"/>
      <c r="H35" s="37"/>
      <c r="I35" s="121">
        <v>0.21</v>
      </c>
      <c r="J35" s="120">
        <f>0</f>
        <v>0</v>
      </c>
      <c r="K35" s="37"/>
      <c r="L35" s="10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8" t="s">
        <v>46</v>
      </c>
      <c r="F36" s="120">
        <f>ROUND((SUM(BH84:BH121)),  2)</f>
        <v>0</v>
      </c>
      <c r="G36" s="37"/>
      <c r="H36" s="37"/>
      <c r="I36" s="121">
        <v>0.15</v>
      </c>
      <c r="J36" s="120">
        <f>0</f>
        <v>0</v>
      </c>
      <c r="K36" s="37"/>
      <c r="L36" s="10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8" t="s">
        <v>47</v>
      </c>
      <c r="F37" s="120">
        <f>ROUND((SUM(BI84:BI121)),  2)</f>
        <v>0</v>
      </c>
      <c r="G37" s="37"/>
      <c r="H37" s="37"/>
      <c r="I37" s="121">
        <v>0</v>
      </c>
      <c r="J37" s="120">
        <f>0</f>
        <v>0</v>
      </c>
      <c r="K37" s="37"/>
      <c r="L37" s="10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0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10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107</v>
      </c>
      <c r="D45" s="39"/>
      <c r="E45" s="39"/>
      <c r="F45" s="39"/>
      <c r="G45" s="39"/>
      <c r="H45" s="39"/>
      <c r="I45" s="39"/>
      <c r="J45" s="39"/>
      <c r="K45" s="39"/>
      <c r="L45" s="10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0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0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83" t="str">
        <f>E7</f>
        <v>Zámecké konírny - Community Hub, Objekt I - Inhalatorium SO 04</v>
      </c>
      <c r="F48" s="384"/>
      <c r="G48" s="384"/>
      <c r="H48" s="384"/>
      <c r="I48" s="39"/>
      <c r="J48" s="39"/>
      <c r="K48" s="39"/>
      <c r="L48" s="10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105</v>
      </c>
      <c r="D49" s="39"/>
      <c r="E49" s="39"/>
      <c r="F49" s="39"/>
      <c r="G49" s="39"/>
      <c r="H49" s="39"/>
      <c r="I49" s="39"/>
      <c r="J49" s="39"/>
      <c r="K49" s="39"/>
      <c r="L49" s="10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71" t="str">
        <f>E9</f>
        <v>VRN - Vedlejší rozpočtové náklady</v>
      </c>
      <c r="F50" s="382"/>
      <c r="G50" s="382"/>
      <c r="H50" s="382"/>
      <c r="I50" s="39"/>
      <c r="J50" s="39"/>
      <c r="K50" s="39"/>
      <c r="L50" s="10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0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21</v>
      </c>
      <c r="D52" s="39"/>
      <c r="E52" s="39"/>
      <c r="F52" s="30" t="str">
        <f>F12</f>
        <v>Park B.Němcové, Karviná Fryštát</v>
      </c>
      <c r="G52" s="39"/>
      <c r="H52" s="39"/>
      <c r="I52" s="32" t="s">
        <v>23</v>
      </c>
      <c r="J52" s="62" t="str">
        <f>IF(J12="","",J12)</f>
        <v>Vyplň údaj</v>
      </c>
      <c r="K52" s="39"/>
      <c r="L52" s="10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0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25.7" customHeight="1">
      <c r="A54" s="37"/>
      <c r="B54" s="38"/>
      <c r="C54" s="32" t="s">
        <v>24</v>
      </c>
      <c r="D54" s="39"/>
      <c r="E54" s="39"/>
      <c r="F54" s="30" t="str">
        <f>E15</f>
        <v>Statutární město Karviná</v>
      </c>
      <c r="G54" s="39"/>
      <c r="H54" s="39"/>
      <c r="I54" s="32" t="s">
        <v>30</v>
      </c>
      <c r="J54" s="35" t="str">
        <f>E21</f>
        <v>Amun Pro s.r.o., Třanovice</v>
      </c>
      <c r="K54" s="39"/>
      <c r="L54" s="10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25.7" customHeight="1">
      <c r="A55" s="37"/>
      <c r="B55" s="38"/>
      <c r="C55" s="32" t="s">
        <v>28</v>
      </c>
      <c r="D55" s="39"/>
      <c r="E55" s="39"/>
      <c r="F55" s="30" t="str">
        <f>IF(E18="","",E18)</f>
        <v>Vyplň údaj</v>
      </c>
      <c r="G55" s="39"/>
      <c r="H55" s="39"/>
      <c r="I55" s="32" t="s">
        <v>33</v>
      </c>
      <c r="J55" s="35" t="str">
        <f>E24</f>
        <v>Ing. Alena Chmelová, Opava</v>
      </c>
      <c r="K55" s="39"/>
      <c r="L55" s="10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0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3" t="s">
        <v>108</v>
      </c>
      <c r="D57" s="134"/>
      <c r="E57" s="134"/>
      <c r="F57" s="134"/>
      <c r="G57" s="134"/>
      <c r="H57" s="134"/>
      <c r="I57" s="134"/>
      <c r="J57" s="135" t="s">
        <v>109</v>
      </c>
      <c r="K57" s="134"/>
      <c r="L57" s="10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0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6" t="s">
        <v>70</v>
      </c>
      <c r="D59" s="39"/>
      <c r="E59" s="39"/>
      <c r="F59" s="39"/>
      <c r="G59" s="39"/>
      <c r="H59" s="39"/>
      <c r="I59" s="39"/>
      <c r="J59" s="80">
        <f>J84</f>
        <v>0</v>
      </c>
      <c r="K59" s="39"/>
      <c r="L59" s="10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110</v>
      </c>
    </row>
    <row r="60" spans="1:47" s="9" customFormat="1" ht="24.95" customHeight="1">
      <c r="B60" s="137"/>
      <c r="C60" s="138"/>
      <c r="D60" s="139" t="s">
        <v>1764</v>
      </c>
      <c r="E60" s="140"/>
      <c r="F60" s="140"/>
      <c r="G60" s="140"/>
      <c r="H60" s="140"/>
      <c r="I60" s="140"/>
      <c r="J60" s="141">
        <f>J85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1765</v>
      </c>
      <c r="E61" s="146"/>
      <c r="F61" s="146"/>
      <c r="G61" s="146"/>
      <c r="H61" s="146"/>
      <c r="I61" s="146"/>
      <c r="J61" s="147">
        <f>J86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1766</v>
      </c>
      <c r="E62" s="146"/>
      <c r="F62" s="146"/>
      <c r="G62" s="146"/>
      <c r="H62" s="146"/>
      <c r="I62" s="146"/>
      <c r="J62" s="147">
        <f>J103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1767</v>
      </c>
      <c r="E63" s="146"/>
      <c r="F63" s="146"/>
      <c r="G63" s="146"/>
      <c r="H63" s="146"/>
      <c r="I63" s="146"/>
      <c r="J63" s="147">
        <f>J112</f>
        <v>0</v>
      </c>
      <c r="K63" s="144"/>
      <c r="L63" s="148"/>
    </row>
    <row r="64" spans="1:47" s="10" customFormat="1" ht="19.899999999999999" customHeight="1">
      <c r="B64" s="143"/>
      <c r="C64" s="144"/>
      <c r="D64" s="145" t="s">
        <v>1768</v>
      </c>
      <c r="E64" s="146"/>
      <c r="F64" s="146"/>
      <c r="G64" s="146"/>
      <c r="H64" s="146"/>
      <c r="I64" s="146"/>
      <c r="J64" s="147">
        <f>J117</f>
        <v>0</v>
      </c>
      <c r="K64" s="144"/>
      <c r="L64" s="148"/>
    </row>
    <row r="65" spans="1:31" s="2" customFormat="1" ht="21.75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09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pans="1:31" s="2" customFormat="1" ht="6.95" customHeight="1">
      <c r="A66" s="37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109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pans="1:31" s="2" customFormat="1" ht="6.95" customHeight="1">
      <c r="A70" s="37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10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31" s="2" customFormat="1" ht="24.95" customHeight="1">
      <c r="A71" s="37"/>
      <c r="B71" s="38"/>
      <c r="C71" s="26" t="s">
        <v>113</v>
      </c>
      <c r="D71" s="39"/>
      <c r="E71" s="39"/>
      <c r="F71" s="39"/>
      <c r="G71" s="39"/>
      <c r="H71" s="39"/>
      <c r="I71" s="39"/>
      <c r="J71" s="39"/>
      <c r="K71" s="39"/>
      <c r="L71" s="10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6.95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0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12" customHeight="1">
      <c r="A73" s="37"/>
      <c r="B73" s="38"/>
      <c r="C73" s="32" t="s">
        <v>16</v>
      </c>
      <c r="D73" s="39"/>
      <c r="E73" s="39"/>
      <c r="F73" s="39"/>
      <c r="G73" s="39"/>
      <c r="H73" s="39"/>
      <c r="I73" s="39"/>
      <c r="J73" s="39"/>
      <c r="K73" s="39"/>
      <c r="L73" s="10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16.5" customHeight="1">
      <c r="A74" s="37"/>
      <c r="B74" s="38"/>
      <c r="C74" s="39"/>
      <c r="D74" s="39"/>
      <c r="E74" s="383" t="str">
        <f>E7</f>
        <v>Zámecké konírny - Community Hub, Objekt I - Inhalatorium SO 04</v>
      </c>
      <c r="F74" s="384"/>
      <c r="G74" s="384"/>
      <c r="H74" s="384"/>
      <c r="I74" s="39"/>
      <c r="J74" s="39"/>
      <c r="K74" s="39"/>
      <c r="L74" s="10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2" customHeight="1">
      <c r="A75" s="37"/>
      <c r="B75" s="38"/>
      <c r="C75" s="32" t="s">
        <v>105</v>
      </c>
      <c r="D75" s="39"/>
      <c r="E75" s="39"/>
      <c r="F75" s="39"/>
      <c r="G75" s="39"/>
      <c r="H75" s="39"/>
      <c r="I75" s="39"/>
      <c r="J75" s="39"/>
      <c r="K75" s="39"/>
      <c r="L75" s="10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16.5" customHeight="1">
      <c r="A76" s="37"/>
      <c r="B76" s="38"/>
      <c r="C76" s="39"/>
      <c r="D76" s="39"/>
      <c r="E76" s="371" t="str">
        <f>E9</f>
        <v>VRN - Vedlejší rozpočtové náklady</v>
      </c>
      <c r="F76" s="382"/>
      <c r="G76" s="382"/>
      <c r="H76" s="382"/>
      <c r="I76" s="39"/>
      <c r="J76" s="39"/>
      <c r="K76" s="39"/>
      <c r="L76" s="10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6.95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0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2" customHeight="1">
      <c r="A78" s="37"/>
      <c r="B78" s="38"/>
      <c r="C78" s="32" t="s">
        <v>21</v>
      </c>
      <c r="D78" s="39"/>
      <c r="E78" s="39"/>
      <c r="F78" s="30" t="str">
        <f>F12</f>
        <v>Park B.Němcové, Karviná Fryštát</v>
      </c>
      <c r="G78" s="39"/>
      <c r="H78" s="39"/>
      <c r="I78" s="32" t="s">
        <v>23</v>
      </c>
      <c r="J78" s="62" t="str">
        <f>IF(J12="","",J12)</f>
        <v>Vyplň údaj</v>
      </c>
      <c r="K78" s="39"/>
      <c r="L78" s="10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6.95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0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25.7" customHeight="1">
      <c r="A80" s="37"/>
      <c r="B80" s="38"/>
      <c r="C80" s="32" t="s">
        <v>24</v>
      </c>
      <c r="D80" s="39"/>
      <c r="E80" s="39"/>
      <c r="F80" s="30" t="str">
        <f>E15</f>
        <v>Statutární město Karviná</v>
      </c>
      <c r="G80" s="39"/>
      <c r="H80" s="39"/>
      <c r="I80" s="32" t="s">
        <v>30</v>
      </c>
      <c r="J80" s="35" t="str">
        <f>E21</f>
        <v>Amun Pro s.r.o., Třanovice</v>
      </c>
      <c r="K80" s="39"/>
      <c r="L80" s="10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25.7" customHeight="1">
      <c r="A81" s="37"/>
      <c r="B81" s="38"/>
      <c r="C81" s="32" t="s">
        <v>28</v>
      </c>
      <c r="D81" s="39"/>
      <c r="E81" s="39"/>
      <c r="F81" s="30" t="str">
        <f>IF(E18="","",E18)</f>
        <v>Vyplň údaj</v>
      </c>
      <c r="G81" s="39"/>
      <c r="H81" s="39"/>
      <c r="I81" s="32" t="s">
        <v>33</v>
      </c>
      <c r="J81" s="35" t="str">
        <f>E24</f>
        <v>Ing. Alena Chmelová, Opava</v>
      </c>
      <c r="K81" s="39"/>
      <c r="L81" s="10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10.35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0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11" customFormat="1" ht="29.25" customHeight="1">
      <c r="A83" s="149"/>
      <c r="B83" s="150"/>
      <c r="C83" s="151" t="s">
        <v>114</v>
      </c>
      <c r="D83" s="152" t="s">
        <v>57</v>
      </c>
      <c r="E83" s="152" t="s">
        <v>53</v>
      </c>
      <c r="F83" s="152" t="s">
        <v>54</v>
      </c>
      <c r="G83" s="152" t="s">
        <v>115</v>
      </c>
      <c r="H83" s="152" t="s">
        <v>116</v>
      </c>
      <c r="I83" s="152" t="s">
        <v>117</v>
      </c>
      <c r="J83" s="152" t="s">
        <v>109</v>
      </c>
      <c r="K83" s="153" t="s">
        <v>118</v>
      </c>
      <c r="L83" s="154"/>
      <c r="M83" s="71" t="s">
        <v>19</v>
      </c>
      <c r="N83" s="72" t="s">
        <v>42</v>
      </c>
      <c r="O83" s="72" t="s">
        <v>119</v>
      </c>
      <c r="P83" s="72" t="s">
        <v>120</v>
      </c>
      <c r="Q83" s="72" t="s">
        <v>121</v>
      </c>
      <c r="R83" s="72" t="s">
        <v>122</v>
      </c>
      <c r="S83" s="72" t="s">
        <v>123</v>
      </c>
      <c r="T83" s="73" t="s">
        <v>124</v>
      </c>
      <c r="U83" s="149"/>
      <c r="V83" s="149"/>
      <c r="W83" s="149"/>
      <c r="X83" s="149"/>
      <c r="Y83" s="149"/>
      <c r="Z83" s="149"/>
      <c r="AA83" s="149"/>
      <c r="AB83" s="149"/>
      <c r="AC83" s="149"/>
      <c r="AD83" s="149"/>
      <c r="AE83" s="149"/>
    </row>
    <row r="84" spans="1:65" s="2" customFormat="1" ht="22.9" customHeight="1">
      <c r="A84" s="37"/>
      <c r="B84" s="38"/>
      <c r="C84" s="78" t="s">
        <v>125</v>
      </c>
      <c r="D84" s="39"/>
      <c r="E84" s="39"/>
      <c r="F84" s="39"/>
      <c r="G84" s="39"/>
      <c r="H84" s="39"/>
      <c r="I84" s="39"/>
      <c r="J84" s="155">
        <f>BK84</f>
        <v>0</v>
      </c>
      <c r="K84" s="39"/>
      <c r="L84" s="42"/>
      <c r="M84" s="74"/>
      <c r="N84" s="156"/>
      <c r="O84" s="75"/>
      <c r="P84" s="157">
        <f>P85</f>
        <v>0</v>
      </c>
      <c r="Q84" s="75"/>
      <c r="R84" s="157">
        <f>R85</f>
        <v>0</v>
      </c>
      <c r="S84" s="75"/>
      <c r="T84" s="158">
        <f>T85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20" t="s">
        <v>71</v>
      </c>
      <c r="AU84" s="20" t="s">
        <v>110</v>
      </c>
      <c r="BK84" s="159">
        <f>BK85</f>
        <v>0</v>
      </c>
    </row>
    <row r="85" spans="1:65" s="12" customFormat="1" ht="25.9" customHeight="1">
      <c r="B85" s="160"/>
      <c r="C85" s="161"/>
      <c r="D85" s="162" t="s">
        <v>71</v>
      </c>
      <c r="E85" s="163" t="s">
        <v>101</v>
      </c>
      <c r="F85" s="163" t="s">
        <v>102</v>
      </c>
      <c r="G85" s="161"/>
      <c r="H85" s="161"/>
      <c r="I85" s="164"/>
      <c r="J85" s="165">
        <f>BK85</f>
        <v>0</v>
      </c>
      <c r="K85" s="161"/>
      <c r="L85" s="166"/>
      <c r="M85" s="167"/>
      <c r="N85" s="168"/>
      <c r="O85" s="168"/>
      <c r="P85" s="169">
        <f>P86+P103+P112+P117</f>
        <v>0</v>
      </c>
      <c r="Q85" s="168"/>
      <c r="R85" s="169">
        <f>R86+R103+R112+R117</f>
        <v>0</v>
      </c>
      <c r="S85" s="168"/>
      <c r="T85" s="170">
        <f>T86+T103+T112+T117</f>
        <v>0</v>
      </c>
      <c r="AR85" s="171" t="s">
        <v>92</v>
      </c>
      <c r="AT85" s="172" t="s">
        <v>71</v>
      </c>
      <c r="AU85" s="172" t="s">
        <v>72</v>
      </c>
      <c r="AY85" s="171" t="s">
        <v>128</v>
      </c>
      <c r="BK85" s="173">
        <f>BK86+BK103+BK112+BK117</f>
        <v>0</v>
      </c>
    </row>
    <row r="86" spans="1:65" s="12" customFormat="1" ht="22.9" customHeight="1">
      <c r="B86" s="160"/>
      <c r="C86" s="161"/>
      <c r="D86" s="162" t="s">
        <v>71</v>
      </c>
      <c r="E86" s="174" t="s">
        <v>1769</v>
      </c>
      <c r="F86" s="174" t="s">
        <v>1770</v>
      </c>
      <c r="G86" s="161"/>
      <c r="H86" s="161"/>
      <c r="I86" s="164"/>
      <c r="J86" s="175">
        <f>BK86</f>
        <v>0</v>
      </c>
      <c r="K86" s="161"/>
      <c r="L86" s="166"/>
      <c r="M86" s="167"/>
      <c r="N86" s="168"/>
      <c r="O86" s="168"/>
      <c r="P86" s="169">
        <f>SUM(P87:P102)</f>
        <v>0</v>
      </c>
      <c r="Q86" s="168"/>
      <c r="R86" s="169">
        <f>SUM(R87:R102)</f>
        <v>0</v>
      </c>
      <c r="S86" s="168"/>
      <c r="T86" s="170">
        <f>SUM(T87:T102)</f>
        <v>0</v>
      </c>
      <c r="AR86" s="171" t="s">
        <v>92</v>
      </c>
      <c r="AT86" s="172" t="s">
        <v>71</v>
      </c>
      <c r="AU86" s="172" t="s">
        <v>79</v>
      </c>
      <c r="AY86" s="171" t="s">
        <v>128</v>
      </c>
      <c r="BK86" s="173">
        <f>SUM(BK87:BK102)</f>
        <v>0</v>
      </c>
    </row>
    <row r="87" spans="1:65" s="2" customFormat="1" ht="16.5" customHeight="1">
      <c r="A87" s="37"/>
      <c r="B87" s="38"/>
      <c r="C87" s="176" t="s">
        <v>79</v>
      </c>
      <c r="D87" s="176" t="s">
        <v>130</v>
      </c>
      <c r="E87" s="177" t="s">
        <v>1771</v>
      </c>
      <c r="F87" s="178" t="s">
        <v>1772</v>
      </c>
      <c r="G87" s="179" t="s">
        <v>591</v>
      </c>
      <c r="H87" s="180">
        <v>1</v>
      </c>
      <c r="I87" s="181"/>
      <c r="J87" s="182">
        <f>ROUND(I87*H87,2)</f>
        <v>0</v>
      </c>
      <c r="K87" s="178" t="s">
        <v>134</v>
      </c>
      <c r="L87" s="42"/>
      <c r="M87" s="183" t="s">
        <v>19</v>
      </c>
      <c r="N87" s="184" t="s">
        <v>43</v>
      </c>
      <c r="O87" s="67"/>
      <c r="P87" s="185">
        <f>O87*H87</f>
        <v>0</v>
      </c>
      <c r="Q87" s="185">
        <v>0</v>
      </c>
      <c r="R87" s="185">
        <f>Q87*H87</f>
        <v>0</v>
      </c>
      <c r="S87" s="185">
        <v>0</v>
      </c>
      <c r="T87" s="186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87" t="s">
        <v>1773</v>
      </c>
      <c r="AT87" s="187" t="s">
        <v>130</v>
      </c>
      <c r="AU87" s="187" t="s">
        <v>81</v>
      </c>
      <c r="AY87" s="20" t="s">
        <v>128</v>
      </c>
      <c r="BE87" s="188">
        <f>IF(N87="základní",J87,0)</f>
        <v>0</v>
      </c>
      <c r="BF87" s="188">
        <f>IF(N87="snížená",J87,0)</f>
        <v>0</v>
      </c>
      <c r="BG87" s="188">
        <f>IF(N87="zákl. přenesená",J87,0)</f>
        <v>0</v>
      </c>
      <c r="BH87" s="188">
        <f>IF(N87="sníž. přenesená",J87,0)</f>
        <v>0</v>
      </c>
      <c r="BI87" s="188">
        <f>IF(N87="nulová",J87,0)</f>
        <v>0</v>
      </c>
      <c r="BJ87" s="20" t="s">
        <v>79</v>
      </c>
      <c r="BK87" s="188">
        <f>ROUND(I87*H87,2)</f>
        <v>0</v>
      </c>
      <c r="BL87" s="20" t="s">
        <v>1773</v>
      </c>
      <c r="BM87" s="187" t="s">
        <v>1774</v>
      </c>
    </row>
    <row r="88" spans="1:65" s="2" customFormat="1">
      <c r="A88" s="37"/>
      <c r="B88" s="38"/>
      <c r="C88" s="39"/>
      <c r="D88" s="189" t="s">
        <v>136</v>
      </c>
      <c r="E88" s="39"/>
      <c r="F88" s="190" t="s">
        <v>1772</v>
      </c>
      <c r="G88" s="39"/>
      <c r="H88" s="39"/>
      <c r="I88" s="191"/>
      <c r="J88" s="39"/>
      <c r="K88" s="39"/>
      <c r="L88" s="42"/>
      <c r="M88" s="192"/>
      <c r="N88" s="193"/>
      <c r="O88" s="67"/>
      <c r="P88" s="67"/>
      <c r="Q88" s="67"/>
      <c r="R88" s="67"/>
      <c r="S88" s="67"/>
      <c r="T88" s="68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20" t="s">
        <v>136</v>
      </c>
      <c r="AU88" s="20" t="s">
        <v>81</v>
      </c>
    </row>
    <row r="89" spans="1:65" s="2" customFormat="1">
      <c r="A89" s="37"/>
      <c r="B89" s="38"/>
      <c r="C89" s="39"/>
      <c r="D89" s="194" t="s">
        <v>138</v>
      </c>
      <c r="E89" s="39"/>
      <c r="F89" s="195" t="s">
        <v>1775</v>
      </c>
      <c r="G89" s="39"/>
      <c r="H89" s="39"/>
      <c r="I89" s="191"/>
      <c r="J89" s="39"/>
      <c r="K89" s="39"/>
      <c r="L89" s="42"/>
      <c r="M89" s="192"/>
      <c r="N89" s="193"/>
      <c r="O89" s="67"/>
      <c r="P89" s="67"/>
      <c r="Q89" s="67"/>
      <c r="R89" s="67"/>
      <c r="S89" s="67"/>
      <c r="T89" s="68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20" t="s">
        <v>138</v>
      </c>
      <c r="AU89" s="20" t="s">
        <v>81</v>
      </c>
    </row>
    <row r="90" spans="1:65" s="2" customFormat="1" ht="58.5">
      <c r="A90" s="37"/>
      <c r="B90" s="38"/>
      <c r="C90" s="39"/>
      <c r="D90" s="189" t="s">
        <v>928</v>
      </c>
      <c r="E90" s="39"/>
      <c r="F90" s="254" t="s">
        <v>1776</v>
      </c>
      <c r="G90" s="39"/>
      <c r="H90" s="39"/>
      <c r="I90" s="191"/>
      <c r="J90" s="39"/>
      <c r="K90" s="39"/>
      <c r="L90" s="42"/>
      <c r="M90" s="192"/>
      <c r="N90" s="193"/>
      <c r="O90" s="67"/>
      <c r="P90" s="67"/>
      <c r="Q90" s="67"/>
      <c r="R90" s="67"/>
      <c r="S90" s="67"/>
      <c r="T90" s="68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20" t="s">
        <v>928</v>
      </c>
      <c r="AU90" s="20" t="s">
        <v>81</v>
      </c>
    </row>
    <row r="91" spans="1:65" s="2" customFormat="1" ht="16.5" customHeight="1">
      <c r="A91" s="37"/>
      <c r="B91" s="38"/>
      <c r="C91" s="176" t="s">
        <v>81</v>
      </c>
      <c r="D91" s="176" t="s">
        <v>130</v>
      </c>
      <c r="E91" s="177" t="s">
        <v>1777</v>
      </c>
      <c r="F91" s="178" t="s">
        <v>1778</v>
      </c>
      <c r="G91" s="179" t="s">
        <v>591</v>
      </c>
      <c r="H91" s="180">
        <v>1</v>
      </c>
      <c r="I91" s="181"/>
      <c r="J91" s="182">
        <f>ROUND(I91*H91,2)</f>
        <v>0</v>
      </c>
      <c r="K91" s="178" t="s">
        <v>134</v>
      </c>
      <c r="L91" s="42"/>
      <c r="M91" s="183" t="s">
        <v>19</v>
      </c>
      <c r="N91" s="184" t="s">
        <v>43</v>
      </c>
      <c r="O91" s="67"/>
      <c r="P91" s="185">
        <f>O91*H91</f>
        <v>0</v>
      </c>
      <c r="Q91" s="185">
        <v>0</v>
      </c>
      <c r="R91" s="185">
        <f>Q91*H91</f>
        <v>0</v>
      </c>
      <c r="S91" s="185">
        <v>0</v>
      </c>
      <c r="T91" s="186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87" t="s">
        <v>1773</v>
      </c>
      <c r="AT91" s="187" t="s">
        <v>130</v>
      </c>
      <c r="AU91" s="187" t="s">
        <v>81</v>
      </c>
      <c r="AY91" s="20" t="s">
        <v>128</v>
      </c>
      <c r="BE91" s="188">
        <f>IF(N91="základní",J91,0)</f>
        <v>0</v>
      </c>
      <c r="BF91" s="188">
        <f>IF(N91="snížená",J91,0)</f>
        <v>0</v>
      </c>
      <c r="BG91" s="188">
        <f>IF(N91="zákl. přenesená",J91,0)</f>
        <v>0</v>
      </c>
      <c r="BH91" s="188">
        <f>IF(N91="sníž. přenesená",J91,0)</f>
        <v>0</v>
      </c>
      <c r="BI91" s="188">
        <f>IF(N91="nulová",J91,0)</f>
        <v>0</v>
      </c>
      <c r="BJ91" s="20" t="s">
        <v>79</v>
      </c>
      <c r="BK91" s="188">
        <f>ROUND(I91*H91,2)</f>
        <v>0</v>
      </c>
      <c r="BL91" s="20" t="s">
        <v>1773</v>
      </c>
      <c r="BM91" s="187" t="s">
        <v>1779</v>
      </c>
    </row>
    <row r="92" spans="1:65" s="2" customFormat="1">
      <c r="A92" s="37"/>
      <c r="B92" s="38"/>
      <c r="C92" s="39"/>
      <c r="D92" s="189" t="s">
        <v>136</v>
      </c>
      <c r="E92" s="39"/>
      <c r="F92" s="190" t="s">
        <v>1778</v>
      </c>
      <c r="G92" s="39"/>
      <c r="H92" s="39"/>
      <c r="I92" s="191"/>
      <c r="J92" s="39"/>
      <c r="K92" s="39"/>
      <c r="L92" s="42"/>
      <c r="M92" s="192"/>
      <c r="N92" s="193"/>
      <c r="O92" s="67"/>
      <c r="P92" s="67"/>
      <c r="Q92" s="67"/>
      <c r="R92" s="67"/>
      <c r="S92" s="67"/>
      <c r="T92" s="68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20" t="s">
        <v>136</v>
      </c>
      <c r="AU92" s="20" t="s">
        <v>81</v>
      </c>
    </row>
    <row r="93" spans="1:65" s="2" customFormat="1">
      <c r="A93" s="37"/>
      <c r="B93" s="38"/>
      <c r="C93" s="39"/>
      <c r="D93" s="194" t="s">
        <v>138</v>
      </c>
      <c r="E93" s="39"/>
      <c r="F93" s="195" t="s">
        <v>1780</v>
      </c>
      <c r="G93" s="39"/>
      <c r="H93" s="39"/>
      <c r="I93" s="191"/>
      <c r="J93" s="39"/>
      <c r="K93" s="39"/>
      <c r="L93" s="42"/>
      <c r="M93" s="192"/>
      <c r="N93" s="193"/>
      <c r="O93" s="67"/>
      <c r="P93" s="67"/>
      <c r="Q93" s="67"/>
      <c r="R93" s="67"/>
      <c r="S93" s="67"/>
      <c r="T93" s="68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20" t="s">
        <v>138</v>
      </c>
      <c r="AU93" s="20" t="s">
        <v>81</v>
      </c>
    </row>
    <row r="94" spans="1:65" s="2" customFormat="1" ht="48.75">
      <c r="A94" s="37"/>
      <c r="B94" s="38"/>
      <c r="C94" s="39"/>
      <c r="D94" s="189" t="s">
        <v>928</v>
      </c>
      <c r="E94" s="39"/>
      <c r="F94" s="254" t="s">
        <v>1781</v>
      </c>
      <c r="G94" s="39"/>
      <c r="H94" s="39"/>
      <c r="I94" s="191"/>
      <c r="J94" s="39"/>
      <c r="K94" s="39"/>
      <c r="L94" s="42"/>
      <c r="M94" s="192"/>
      <c r="N94" s="193"/>
      <c r="O94" s="67"/>
      <c r="P94" s="67"/>
      <c r="Q94" s="67"/>
      <c r="R94" s="67"/>
      <c r="S94" s="67"/>
      <c r="T94" s="68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20" t="s">
        <v>928</v>
      </c>
      <c r="AU94" s="20" t="s">
        <v>81</v>
      </c>
    </row>
    <row r="95" spans="1:65" s="2" customFormat="1" ht="16.5" customHeight="1">
      <c r="A95" s="37"/>
      <c r="B95" s="38"/>
      <c r="C95" s="176" t="s">
        <v>86</v>
      </c>
      <c r="D95" s="176" t="s">
        <v>130</v>
      </c>
      <c r="E95" s="177" t="s">
        <v>1782</v>
      </c>
      <c r="F95" s="178" t="s">
        <v>1783</v>
      </c>
      <c r="G95" s="179" t="s">
        <v>591</v>
      </c>
      <c r="H95" s="180">
        <v>1</v>
      </c>
      <c r="I95" s="181"/>
      <c r="J95" s="182">
        <f>ROUND(I95*H95,2)</f>
        <v>0</v>
      </c>
      <c r="K95" s="178" t="s">
        <v>134</v>
      </c>
      <c r="L95" s="42"/>
      <c r="M95" s="183" t="s">
        <v>19</v>
      </c>
      <c r="N95" s="184" t="s">
        <v>43</v>
      </c>
      <c r="O95" s="67"/>
      <c r="P95" s="185">
        <f>O95*H95</f>
        <v>0</v>
      </c>
      <c r="Q95" s="185">
        <v>0</v>
      </c>
      <c r="R95" s="185">
        <f>Q95*H95</f>
        <v>0</v>
      </c>
      <c r="S95" s="185">
        <v>0</v>
      </c>
      <c r="T95" s="186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87" t="s">
        <v>1773</v>
      </c>
      <c r="AT95" s="187" t="s">
        <v>130</v>
      </c>
      <c r="AU95" s="187" t="s">
        <v>81</v>
      </c>
      <c r="AY95" s="20" t="s">
        <v>128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20" t="s">
        <v>79</v>
      </c>
      <c r="BK95" s="188">
        <f>ROUND(I95*H95,2)</f>
        <v>0</v>
      </c>
      <c r="BL95" s="20" t="s">
        <v>1773</v>
      </c>
      <c r="BM95" s="187" t="s">
        <v>1784</v>
      </c>
    </row>
    <row r="96" spans="1:65" s="2" customFormat="1">
      <c r="A96" s="37"/>
      <c r="B96" s="38"/>
      <c r="C96" s="39"/>
      <c r="D96" s="189" t="s">
        <v>136</v>
      </c>
      <c r="E96" s="39"/>
      <c r="F96" s="190" t="s">
        <v>1783</v>
      </c>
      <c r="G96" s="39"/>
      <c r="H96" s="39"/>
      <c r="I96" s="191"/>
      <c r="J96" s="39"/>
      <c r="K96" s="39"/>
      <c r="L96" s="42"/>
      <c r="M96" s="192"/>
      <c r="N96" s="193"/>
      <c r="O96" s="67"/>
      <c r="P96" s="67"/>
      <c r="Q96" s="67"/>
      <c r="R96" s="67"/>
      <c r="S96" s="67"/>
      <c r="T96" s="68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20" t="s">
        <v>136</v>
      </c>
      <c r="AU96" s="20" t="s">
        <v>81</v>
      </c>
    </row>
    <row r="97" spans="1:65" s="2" customFormat="1">
      <c r="A97" s="37"/>
      <c r="B97" s="38"/>
      <c r="C97" s="39"/>
      <c r="D97" s="194" t="s">
        <v>138</v>
      </c>
      <c r="E97" s="39"/>
      <c r="F97" s="195" t="s">
        <v>1785</v>
      </c>
      <c r="G97" s="39"/>
      <c r="H97" s="39"/>
      <c r="I97" s="191"/>
      <c r="J97" s="39"/>
      <c r="K97" s="39"/>
      <c r="L97" s="42"/>
      <c r="M97" s="192"/>
      <c r="N97" s="193"/>
      <c r="O97" s="67"/>
      <c r="P97" s="67"/>
      <c r="Q97" s="67"/>
      <c r="R97" s="67"/>
      <c r="S97" s="67"/>
      <c r="T97" s="68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20" t="s">
        <v>138</v>
      </c>
      <c r="AU97" s="20" t="s">
        <v>81</v>
      </c>
    </row>
    <row r="98" spans="1:65" s="2" customFormat="1" ht="19.5">
      <c r="A98" s="37"/>
      <c r="B98" s="38"/>
      <c r="C98" s="39"/>
      <c r="D98" s="189" t="s">
        <v>928</v>
      </c>
      <c r="E98" s="39"/>
      <c r="F98" s="254" t="s">
        <v>1786</v>
      </c>
      <c r="G98" s="39"/>
      <c r="H98" s="39"/>
      <c r="I98" s="191"/>
      <c r="J98" s="39"/>
      <c r="K98" s="39"/>
      <c r="L98" s="42"/>
      <c r="M98" s="192"/>
      <c r="N98" s="193"/>
      <c r="O98" s="67"/>
      <c r="P98" s="67"/>
      <c r="Q98" s="67"/>
      <c r="R98" s="67"/>
      <c r="S98" s="67"/>
      <c r="T98" s="68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20" t="s">
        <v>928</v>
      </c>
      <c r="AU98" s="20" t="s">
        <v>81</v>
      </c>
    </row>
    <row r="99" spans="1:65" s="2" customFormat="1" ht="16.5" customHeight="1">
      <c r="A99" s="37"/>
      <c r="B99" s="38"/>
      <c r="C99" s="176" t="s">
        <v>89</v>
      </c>
      <c r="D99" s="176" t="s">
        <v>130</v>
      </c>
      <c r="E99" s="177" t="s">
        <v>1787</v>
      </c>
      <c r="F99" s="178" t="s">
        <v>1788</v>
      </c>
      <c r="G99" s="179" t="s">
        <v>591</v>
      </c>
      <c r="H99" s="180">
        <v>1</v>
      </c>
      <c r="I99" s="181"/>
      <c r="J99" s="182">
        <f>ROUND(I99*H99,2)</f>
        <v>0</v>
      </c>
      <c r="K99" s="178" t="s">
        <v>134</v>
      </c>
      <c r="L99" s="42"/>
      <c r="M99" s="183" t="s">
        <v>19</v>
      </c>
      <c r="N99" s="184" t="s">
        <v>43</v>
      </c>
      <c r="O99" s="67"/>
      <c r="P99" s="185">
        <f>O99*H99</f>
        <v>0</v>
      </c>
      <c r="Q99" s="185">
        <v>0</v>
      </c>
      <c r="R99" s="185">
        <f>Q99*H99</f>
        <v>0</v>
      </c>
      <c r="S99" s="185">
        <v>0</v>
      </c>
      <c r="T99" s="186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87" t="s">
        <v>1773</v>
      </c>
      <c r="AT99" s="187" t="s">
        <v>130</v>
      </c>
      <c r="AU99" s="187" t="s">
        <v>81</v>
      </c>
      <c r="AY99" s="20" t="s">
        <v>128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20" t="s">
        <v>79</v>
      </c>
      <c r="BK99" s="188">
        <f>ROUND(I99*H99,2)</f>
        <v>0</v>
      </c>
      <c r="BL99" s="20" t="s">
        <v>1773</v>
      </c>
      <c r="BM99" s="187" t="s">
        <v>1789</v>
      </c>
    </row>
    <row r="100" spans="1:65" s="2" customFormat="1">
      <c r="A100" s="37"/>
      <c r="B100" s="38"/>
      <c r="C100" s="39"/>
      <c r="D100" s="189" t="s">
        <v>136</v>
      </c>
      <c r="E100" s="39"/>
      <c r="F100" s="190" t="s">
        <v>1788</v>
      </c>
      <c r="G100" s="39"/>
      <c r="H100" s="39"/>
      <c r="I100" s="191"/>
      <c r="J100" s="39"/>
      <c r="K100" s="39"/>
      <c r="L100" s="42"/>
      <c r="M100" s="192"/>
      <c r="N100" s="193"/>
      <c r="O100" s="67"/>
      <c r="P100" s="67"/>
      <c r="Q100" s="67"/>
      <c r="R100" s="67"/>
      <c r="S100" s="67"/>
      <c r="T100" s="68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20" t="s">
        <v>136</v>
      </c>
      <c r="AU100" s="20" t="s">
        <v>81</v>
      </c>
    </row>
    <row r="101" spans="1:65" s="2" customFormat="1">
      <c r="A101" s="37"/>
      <c r="B101" s="38"/>
      <c r="C101" s="39"/>
      <c r="D101" s="194" t="s">
        <v>138</v>
      </c>
      <c r="E101" s="39"/>
      <c r="F101" s="195" t="s">
        <v>1790</v>
      </c>
      <c r="G101" s="39"/>
      <c r="H101" s="39"/>
      <c r="I101" s="191"/>
      <c r="J101" s="39"/>
      <c r="K101" s="39"/>
      <c r="L101" s="42"/>
      <c r="M101" s="192"/>
      <c r="N101" s="193"/>
      <c r="O101" s="67"/>
      <c r="P101" s="67"/>
      <c r="Q101" s="67"/>
      <c r="R101" s="67"/>
      <c r="S101" s="67"/>
      <c r="T101" s="68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20" t="s">
        <v>138</v>
      </c>
      <c r="AU101" s="20" t="s">
        <v>81</v>
      </c>
    </row>
    <row r="102" spans="1:65" s="2" customFormat="1" ht="19.5">
      <c r="A102" s="37"/>
      <c r="B102" s="38"/>
      <c r="C102" s="39"/>
      <c r="D102" s="189" t="s">
        <v>928</v>
      </c>
      <c r="E102" s="39"/>
      <c r="F102" s="254" t="s">
        <v>1791</v>
      </c>
      <c r="G102" s="39"/>
      <c r="H102" s="39"/>
      <c r="I102" s="191"/>
      <c r="J102" s="39"/>
      <c r="K102" s="39"/>
      <c r="L102" s="42"/>
      <c r="M102" s="192"/>
      <c r="N102" s="193"/>
      <c r="O102" s="67"/>
      <c r="P102" s="67"/>
      <c r="Q102" s="67"/>
      <c r="R102" s="67"/>
      <c r="S102" s="67"/>
      <c r="T102" s="68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20" t="s">
        <v>928</v>
      </c>
      <c r="AU102" s="20" t="s">
        <v>81</v>
      </c>
    </row>
    <row r="103" spans="1:65" s="12" customFormat="1" ht="22.9" customHeight="1">
      <c r="B103" s="160"/>
      <c r="C103" s="161"/>
      <c r="D103" s="162" t="s">
        <v>71</v>
      </c>
      <c r="E103" s="174" t="s">
        <v>1792</v>
      </c>
      <c r="F103" s="174" t="s">
        <v>1793</v>
      </c>
      <c r="G103" s="161"/>
      <c r="H103" s="161"/>
      <c r="I103" s="164"/>
      <c r="J103" s="175">
        <f>BK103</f>
        <v>0</v>
      </c>
      <c r="K103" s="161"/>
      <c r="L103" s="166"/>
      <c r="M103" s="167"/>
      <c r="N103" s="168"/>
      <c r="O103" s="168"/>
      <c r="P103" s="169">
        <f>SUM(P104:P111)</f>
        <v>0</v>
      </c>
      <c r="Q103" s="168"/>
      <c r="R103" s="169">
        <f>SUM(R104:R111)</f>
        <v>0</v>
      </c>
      <c r="S103" s="168"/>
      <c r="T103" s="170">
        <f>SUM(T104:T111)</f>
        <v>0</v>
      </c>
      <c r="AR103" s="171" t="s">
        <v>92</v>
      </c>
      <c r="AT103" s="172" t="s">
        <v>71</v>
      </c>
      <c r="AU103" s="172" t="s">
        <v>79</v>
      </c>
      <c r="AY103" s="171" t="s">
        <v>128</v>
      </c>
      <c r="BK103" s="173">
        <f>SUM(BK104:BK111)</f>
        <v>0</v>
      </c>
    </row>
    <row r="104" spans="1:65" s="2" customFormat="1" ht="16.5" customHeight="1">
      <c r="A104" s="37"/>
      <c r="B104" s="38"/>
      <c r="C104" s="176" t="s">
        <v>92</v>
      </c>
      <c r="D104" s="176" t="s">
        <v>130</v>
      </c>
      <c r="E104" s="177" t="s">
        <v>1794</v>
      </c>
      <c r="F104" s="178" t="s">
        <v>1793</v>
      </c>
      <c r="G104" s="179" t="s">
        <v>591</v>
      </c>
      <c r="H104" s="180">
        <v>1</v>
      </c>
      <c r="I104" s="181"/>
      <c r="J104" s="182">
        <f>ROUND(I104*H104,2)</f>
        <v>0</v>
      </c>
      <c r="K104" s="178" t="s">
        <v>134</v>
      </c>
      <c r="L104" s="42"/>
      <c r="M104" s="183" t="s">
        <v>19</v>
      </c>
      <c r="N104" s="184" t="s">
        <v>43</v>
      </c>
      <c r="O104" s="67"/>
      <c r="P104" s="185">
        <f>O104*H104</f>
        <v>0</v>
      </c>
      <c r="Q104" s="185">
        <v>0</v>
      </c>
      <c r="R104" s="185">
        <f>Q104*H104</f>
        <v>0</v>
      </c>
      <c r="S104" s="185">
        <v>0</v>
      </c>
      <c r="T104" s="186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87" t="s">
        <v>1773</v>
      </c>
      <c r="AT104" s="187" t="s">
        <v>130</v>
      </c>
      <c r="AU104" s="187" t="s">
        <v>81</v>
      </c>
      <c r="AY104" s="20" t="s">
        <v>128</v>
      </c>
      <c r="BE104" s="188">
        <f>IF(N104="základní",J104,0)</f>
        <v>0</v>
      </c>
      <c r="BF104" s="188">
        <f>IF(N104="snížená",J104,0)</f>
        <v>0</v>
      </c>
      <c r="BG104" s="188">
        <f>IF(N104="zákl. přenesená",J104,0)</f>
        <v>0</v>
      </c>
      <c r="BH104" s="188">
        <f>IF(N104="sníž. přenesená",J104,0)</f>
        <v>0</v>
      </c>
      <c r="BI104" s="188">
        <f>IF(N104="nulová",J104,0)</f>
        <v>0</v>
      </c>
      <c r="BJ104" s="20" t="s">
        <v>79</v>
      </c>
      <c r="BK104" s="188">
        <f>ROUND(I104*H104,2)</f>
        <v>0</v>
      </c>
      <c r="BL104" s="20" t="s">
        <v>1773</v>
      </c>
      <c r="BM104" s="187" t="s">
        <v>1795</v>
      </c>
    </row>
    <row r="105" spans="1:65" s="2" customFormat="1">
      <c r="A105" s="37"/>
      <c r="B105" s="38"/>
      <c r="C105" s="39"/>
      <c r="D105" s="189" t="s">
        <v>136</v>
      </c>
      <c r="E105" s="39"/>
      <c r="F105" s="190" t="s">
        <v>1793</v>
      </c>
      <c r="G105" s="39"/>
      <c r="H105" s="39"/>
      <c r="I105" s="191"/>
      <c r="J105" s="39"/>
      <c r="K105" s="39"/>
      <c r="L105" s="42"/>
      <c r="M105" s="192"/>
      <c r="N105" s="193"/>
      <c r="O105" s="67"/>
      <c r="P105" s="67"/>
      <c r="Q105" s="67"/>
      <c r="R105" s="67"/>
      <c r="S105" s="67"/>
      <c r="T105" s="68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20" t="s">
        <v>136</v>
      </c>
      <c r="AU105" s="20" t="s">
        <v>81</v>
      </c>
    </row>
    <row r="106" spans="1:65" s="2" customFormat="1">
      <c r="A106" s="37"/>
      <c r="B106" s="38"/>
      <c r="C106" s="39"/>
      <c r="D106" s="194" t="s">
        <v>138</v>
      </c>
      <c r="E106" s="39"/>
      <c r="F106" s="195" t="s">
        <v>1796</v>
      </c>
      <c r="G106" s="39"/>
      <c r="H106" s="39"/>
      <c r="I106" s="191"/>
      <c r="J106" s="39"/>
      <c r="K106" s="39"/>
      <c r="L106" s="42"/>
      <c r="M106" s="192"/>
      <c r="N106" s="193"/>
      <c r="O106" s="67"/>
      <c r="P106" s="67"/>
      <c r="Q106" s="67"/>
      <c r="R106" s="67"/>
      <c r="S106" s="67"/>
      <c r="T106" s="68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20" t="s">
        <v>138</v>
      </c>
      <c r="AU106" s="20" t="s">
        <v>81</v>
      </c>
    </row>
    <row r="107" spans="1:65" s="2" customFormat="1" ht="117">
      <c r="A107" s="37"/>
      <c r="B107" s="38"/>
      <c r="C107" s="39"/>
      <c r="D107" s="189" t="s">
        <v>928</v>
      </c>
      <c r="E107" s="39"/>
      <c r="F107" s="254" t="s">
        <v>1797</v>
      </c>
      <c r="G107" s="39"/>
      <c r="H107" s="39"/>
      <c r="I107" s="191"/>
      <c r="J107" s="39"/>
      <c r="K107" s="39"/>
      <c r="L107" s="42"/>
      <c r="M107" s="192"/>
      <c r="N107" s="193"/>
      <c r="O107" s="67"/>
      <c r="P107" s="67"/>
      <c r="Q107" s="67"/>
      <c r="R107" s="67"/>
      <c r="S107" s="67"/>
      <c r="T107" s="68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20" t="s">
        <v>928</v>
      </c>
      <c r="AU107" s="20" t="s">
        <v>81</v>
      </c>
    </row>
    <row r="108" spans="1:65" s="2" customFormat="1" ht="16.5" customHeight="1">
      <c r="A108" s="37"/>
      <c r="B108" s="38"/>
      <c r="C108" s="176" t="s">
        <v>95</v>
      </c>
      <c r="D108" s="176" t="s">
        <v>130</v>
      </c>
      <c r="E108" s="177" t="s">
        <v>1798</v>
      </c>
      <c r="F108" s="178" t="s">
        <v>1799</v>
      </c>
      <c r="G108" s="179" t="s">
        <v>591</v>
      </c>
      <c r="H108" s="180">
        <v>1</v>
      </c>
      <c r="I108" s="181"/>
      <c r="J108" s="182">
        <f>ROUND(I108*H108,2)</f>
        <v>0</v>
      </c>
      <c r="K108" s="178" t="s">
        <v>134</v>
      </c>
      <c r="L108" s="42"/>
      <c r="M108" s="183" t="s">
        <v>19</v>
      </c>
      <c r="N108" s="184" t="s">
        <v>43</v>
      </c>
      <c r="O108" s="67"/>
      <c r="P108" s="185">
        <f>O108*H108</f>
        <v>0</v>
      </c>
      <c r="Q108" s="185">
        <v>0</v>
      </c>
      <c r="R108" s="185">
        <f>Q108*H108</f>
        <v>0</v>
      </c>
      <c r="S108" s="185">
        <v>0</v>
      </c>
      <c r="T108" s="186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87" t="s">
        <v>1773</v>
      </c>
      <c r="AT108" s="187" t="s">
        <v>130</v>
      </c>
      <c r="AU108" s="187" t="s">
        <v>81</v>
      </c>
      <c r="AY108" s="20" t="s">
        <v>128</v>
      </c>
      <c r="BE108" s="188">
        <f>IF(N108="základní",J108,0)</f>
        <v>0</v>
      </c>
      <c r="BF108" s="188">
        <f>IF(N108="snížená",J108,0)</f>
        <v>0</v>
      </c>
      <c r="BG108" s="188">
        <f>IF(N108="zákl. přenesená",J108,0)</f>
        <v>0</v>
      </c>
      <c r="BH108" s="188">
        <f>IF(N108="sníž. přenesená",J108,0)</f>
        <v>0</v>
      </c>
      <c r="BI108" s="188">
        <f>IF(N108="nulová",J108,0)</f>
        <v>0</v>
      </c>
      <c r="BJ108" s="20" t="s">
        <v>79</v>
      </c>
      <c r="BK108" s="188">
        <f>ROUND(I108*H108,2)</f>
        <v>0</v>
      </c>
      <c r="BL108" s="20" t="s">
        <v>1773</v>
      </c>
      <c r="BM108" s="187" t="s">
        <v>1800</v>
      </c>
    </row>
    <row r="109" spans="1:65" s="2" customFormat="1">
      <c r="A109" s="37"/>
      <c r="B109" s="38"/>
      <c r="C109" s="39"/>
      <c r="D109" s="189" t="s">
        <v>136</v>
      </c>
      <c r="E109" s="39"/>
      <c r="F109" s="190" t="s">
        <v>1801</v>
      </c>
      <c r="G109" s="39"/>
      <c r="H109" s="39"/>
      <c r="I109" s="191"/>
      <c r="J109" s="39"/>
      <c r="K109" s="39"/>
      <c r="L109" s="42"/>
      <c r="M109" s="192"/>
      <c r="N109" s="193"/>
      <c r="O109" s="67"/>
      <c r="P109" s="67"/>
      <c r="Q109" s="67"/>
      <c r="R109" s="67"/>
      <c r="S109" s="67"/>
      <c r="T109" s="68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20" t="s">
        <v>136</v>
      </c>
      <c r="AU109" s="20" t="s">
        <v>81</v>
      </c>
    </row>
    <row r="110" spans="1:65" s="2" customFormat="1">
      <c r="A110" s="37"/>
      <c r="B110" s="38"/>
      <c r="C110" s="39"/>
      <c r="D110" s="194" t="s">
        <v>138</v>
      </c>
      <c r="E110" s="39"/>
      <c r="F110" s="195" t="s">
        <v>1802</v>
      </c>
      <c r="G110" s="39"/>
      <c r="H110" s="39"/>
      <c r="I110" s="191"/>
      <c r="J110" s="39"/>
      <c r="K110" s="39"/>
      <c r="L110" s="42"/>
      <c r="M110" s="192"/>
      <c r="N110" s="193"/>
      <c r="O110" s="67"/>
      <c r="P110" s="67"/>
      <c r="Q110" s="67"/>
      <c r="R110" s="67"/>
      <c r="S110" s="67"/>
      <c r="T110" s="68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20" t="s">
        <v>138</v>
      </c>
      <c r="AU110" s="20" t="s">
        <v>81</v>
      </c>
    </row>
    <row r="111" spans="1:65" s="2" customFormat="1" ht="29.25">
      <c r="A111" s="37"/>
      <c r="B111" s="38"/>
      <c r="C111" s="39"/>
      <c r="D111" s="189" t="s">
        <v>928</v>
      </c>
      <c r="E111" s="39"/>
      <c r="F111" s="254" t="s">
        <v>1803</v>
      </c>
      <c r="G111" s="39"/>
      <c r="H111" s="39"/>
      <c r="I111" s="191"/>
      <c r="J111" s="39"/>
      <c r="K111" s="39"/>
      <c r="L111" s="42"/>
      <c r="M111" s="192"/>
      <c r="N111" s="193"/>
      <c r="O111" s="67"/>
      <c r="P111" s="67"/>
      <c r="Q111" s="67"/>
      <c r="R111" s="67"/>
      <c r="S111" s="67"/>
      <c r="T111" s="68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20" t="s">
        <v>928</v>
      </c>
      <c r="AU111" s="20" t="s">
        <v>81</v>
      </c>
    </row>
    <row r="112" spans="1:65" s="12" customFormat="1" ht="22.9" customHeight="1">
      <c r="B112" s="160"/>
      <c r="C112" s="161"/>
      <c r="D112" s="162" t="s">
        <v>71</v>
      </c>
      <c r="E112" s="174" t="s">
        <v>1804</v>
      </c>
      <c r="F112" s="174" t="s">
        <v>1805</v>
      </c>
      <c r="G112" s="161"/>
      <c r="H112" s="161"/>
      <c r="I112" s="164"/>
      <c r="J112" s="175">
        <f>BK112</f>
        <v>0</v>
      </c>
      <c r="K112" s="161"/>
      <c r="L112" s="166"/>
      <c r="M112" s="167"/>
      <c r="N112" s="168"/>
      <c r="O112" s="168"/>
      <c r="P112" s="169">
        <f>SUM(P113:P116)</f>
        <v>0</v>
      </c>
      <c r="Q112" s="168"/>
      <c r="R112" s="169">
        <f>SUM(R113:R116)</f>
        <v>0</v>
      </c>
      <c r="S112" s="168"/>
      <c r="T112" s="170">
        <f>SUM(T113:T116)</f>
        <v>0</v>
      </c>
      <c r="AR112" s="171" t="s">
        <v>92</v>
      </c>
      <c r="AT112" s="172" t="s">
        <v>71</v>
      </c>
      <c r="AU112" s="172" t="s">
        <v>79</v>
      </c>
      <c r="AY112" s="171" t="s">
        <v>128</v>
      </c>
      <c r="BK112" s="173">
        <f>SUM(BK113:BK116)</f>
        <v>0</v>
      </c>
    </row>
    <row r="113" spans="1:65" s="2" customFormat="1" ht="16.5" customHeight="1">
      <c r="A113" s="37"/>
      <c r="B113" s="38"/>
      <c r="C113" s="176" t="s">
        <v>98</v>
      </c>
      <c r="D113" s="176" t="s">
        <v>130</v>
      </c>
      <c r="E113" s="177" t="s">
        <v>1806</v>
      </c>
      <c r="F113" s="178" t="s">
        <v>1807</v>
      </c>
      <c r="G113" s="179" t="s">
        <v>591</v>
      </c>
      <c r="H113" s="180">
        <v>1</v>
      </c>
      <c r="I113" s="181"/>
      <c r="J113" s="182">
        <f>ROUND(I113*H113,2)</f>
        <v>0</v>
      </c>
      <c r="K113" s="178" t="s">
        <v>134</v>
      </c>
      <c r="L113" s="42"/>
      <c r="M113" s="183" t="s">
        <v>19</v>
      </c>
      <c r="N113" s="184" t="s">
        <v>43</v>
      </c>
      <c r="O113" s="67"/>
      <c r="P113" s="185">
        <f>O113*H113</f>
        <v>0</v>
      </c>
      <c r="Q113" s="185">
        <v>0</v>
      </c>
      <c r="R113" s="185">
        <f>Q113*H113</f>
        <v>0</v>
      </c>
      <c r="S113" s="185">
        <v>0</v>
      </c>
      <c r="T113" s="186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87" t="s">
        <v>1773</v>
      </c>
      <c r="AT113" s="187" t="s">
        <v>130</v>
      </c>
      <c r="AU113" s="187" t="s">
        <v>81</v>
      </c>
      <c r="AY113" s="20" t="s">
        <v>128</v>
      </c>
      <c r="BE113" s="188">
        <f>IF(N113="základní",J113,0)</f>
        <v>0</v>
      </c>
      <c r="BF113" s="188">
        <f>IF(N113="snížená",J113,0)</f>
        <v>0</v>
      </c>
      <c r="BG113" s="188">
        <f>IF(N113="zákl. přenesená",J113,0)</f>
        <v>0</v>
      </c>
      <c r="BH113" s="188">
        <f>IF(N113="sníž. přenesená",J113,0)</f>
        <v>0</v>
      </c>
      <c r="BI113" s="188">
        <f>IF(N113="nulová",J113,0)</f>
        <v>0</v>
      </c>
      <c r="BJ113" s="20" t="s">
        <v>79</v>
      </c>
      <c r="BK113" s="188">
        <f>ROUND(I113*H113,2)</f>
        <v>0</v>
      </c>
      <c r="BL113" s="20" t="s">
        <v>1773</v>
      </c>
      <c r="BM113" s="187" t="s">
        <v>1808</v>
      </c>
    </row>
    <row r="114" spans="1:65" s="2" customFormat="1">
      <c r="A114" s="37"/>
      <c r="B114" s="38"/>
      <c r="C114" s="39"/>
      <c r="D114" s="189" t="s">
        <v>136</v>
      </c>
      <c r="E114" s="39"/>
      <c r="F114" s="190" t="s">
        <v>1807</v>
      </c>
      <c r="G114" s="39"/>
      <c r="H114" s="39"/>
      <c r="I114" s="191"/>
      <c r="J114" s="39"/>
      <c r="K114" s="39"/>
      <c r="L114" s="42"/>
      <c r="M114" s="192"/>
      <c r="N114" s="193"/>
      <c r="O114" s="67"/>
      <c r="P114" s="67"/>
      <c r="Q114" s="67"/>
      <c r="R114" s="67"/>
      <c r="S114" s="67"/>
      <c r="T114" s="68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20" t="s">
        <v>136</v>
      </c>
      <c r="AU114" s="20" t="s">
        <v>81</v>
      </c>
    </row>
    <row r="115" spans="1:65" s="2" customFormat="1">
      <c r="A115" s="37"/>
      <c r="B115" s="38"/>
      <c r="C115" s="39"/>
      <c r="D115" s="194" t="s">
        <v>138</v>
      </c>
      <c r="E115" s="39"/>
      <c r="F115" s="195" t="s">
        <v>1809</v>
      </c>
      <c r="G115" s="39"/>
      <c r="H115" s="39"/>
      <c r="I115" s="191"/>
      <c r="J115" s="39"/>
      <c r="K115" s="39"/>
      <c r="L115" s="42"/>
      <c r="M115" s="192"/>
      <c r="N115" s="193"/>
      <c r="O115" s="67"/>
      <c r="P115" s="67"/>
      <c r="Q115" s="67"/>
      <c r="R115" s="67"/>
      <c r="S115" s="67"/>
      <c r="T115" s="68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20" t="s">
        <v>138</v>
      </c>
      <c r="AU115" s="20" t="s">
        <v>81</v>
      </c>
    </row>
    <row r="116" spans="1:65" s="2" customFormat="1" ht="107.25">
      <c r="A116" s="37"/>
      <c r="B116" s="38"/>
      <c r="C116" s="39"/>
      <c r="D116" s="189" t="s">
        <v>928</v>
      </c>
      <c r="E116" s="39"/>
      <c r="F116" s="254" t="s">
        <v>1810</v>
      </c>
      <c r="G116" s="39"/>
      <c r="H116" s="39"/>
      <c r="I116" s="191"/>
      <c r="J116" s="39"/>
      <c r="K116" s="39"/>
      <c r="L116" s="42"/>
      <c r="M116" s="192"/>
      <c r="N116" s="193"/>
      <c r="O116" s="67"/>
      <c r="P116" s="67"/>
      <c r="Q116" s="67"/>
      <c r="R116" s="67"/>
      <c r="S116" s="67"/>
      <c r="T116" s="68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20" t="s">
        <v>928</v>
      </c>
      <c r="AU116" s="20" t="s">
        <v>81</v>
      </c>
    </row>
    <row r="117" spans="1:65" s="12" customFormat="1" ht="22.9" customHeight="1">
      <c r="B117" s="160"/>
      <c r="C117" s="161"/>
      <c r="D117" s="162" t="s">
        <v>71</v>
      </c>
      <c r="E117" s="174" t="s">
        <v>1811</v>
      </c>
      <c r="F117" s="174" t="s">
        <v>1812</v>
      </c>
      <c r="G117" s="161"/>
      <c r="H117" s="161"/>
      <c r="I117" s="164"/>
      <c r="J117" s="175">
        <f>BK117</f>
        <v>0</v>
      </c>
      <c r="K117" s="161"/>
      <c r="L117" s="166"/>
      <c r="M117" s="167"/>
      <c r="N117" s="168"/>
      <c r="O117" s="168"/>
      <c r="P117" s="169">
        <f>SUM(P118:P121)</f>
        <v>0</v>
      </c>
      <c r="Q117" s="168"/>
      <c r="R117" s="169">
        <f>SUM(R118:R121)</f>
        <v>0</v>
      </c>
      <c r="S117" s="168"/>
      <c r="T117" s="170">
        <f>SUM(T118:T121)</f>
        <v>0</v>
      </c>
      <c r="AR117" s="171" t="s">
        <v>92</v>
      </c>
      <c r="AT117" s="172" t="s">
        <v>71</v>
      </c>
      <c r="AU117" s="172" t="s">
        <v>79</v>
      </c>
      <c r="AY117" s="171" t="s">
        <v>128</v>
      </c>
      <c r="BK117" s="173">
        <f>SUM(BK118:BK121)</f>
        <v>0</v>
      </c>
    </row>
    <row r="118" spans="1:65" s="2" customFormat="1" ht="16.5" customHeight="1">
      <c r="A118" s="37"/>
      <c r="B118" s="38"/>
      <c r="C118" s="176" t="s">
        <v>214</v>
      </c>
      <c r="D118" s="176" t="s">
        <v>130</v>
      </c>
      <c r="E118" s="177" t="s">
        <v>1813</v>
      </c>
      <c r="F118" s="178" t="s">
        <v>1814</v>
      </c>
      <c r="G118" s="179" t="s">
        <v>591</v>
      </c>
      <c r="H118" s="180">
        <v>1</v>
      </c>
      <c r="I118" s="181"/>
      <c r="J118" s="182">
        <f>ROUND(I118*H118,2)</f>
        <v>0</v>
      </c>
      <c r="K118" s="178" t="s">
        <v>134</v>
      </c>
      <c r="L118" s="42"/>
      <c r="M118" s="183" t="s">
        <v>19</v>
      </c>
      <c r="N118" s="184" t="s">
        <v>43</v>
      </c>
      <c r="O118" s="67"/>
      <c r="P118" s="185">
        <f>O118*H118</f>
        <v>0</v>
      </c>
      <c r="Q118" s="185">
        <v>0</v>
      </c>
      <c r="R118" s="185">
        <f>Q118*H118</f>
        <v>0</v>
      </c>
      <c r="S118" s="185">
        <v>0</v>
      </c>
      <c r="T118" s="186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87" t="s">
        <v>1773</v>
      </c>
      <c r="AT118" s="187" t="s">
        <v>130</v>
      </c>
      <c r="AU118" s="187" t="s">
        <v>81</v>
      </c>
      <c r="AY118" s="20" t="s">
        <v>128</v>
      </c>
      <c r="BE118" s="188">
        <f>IF(N118="základní",J118,0)</f>
        <v>0</v>
      </c>
      <c r="BF118" s="188">
        <f>IF(N118="snížená",J118,0)</f>
        <v>0</v>
      </c>
      <c r="BG118" s="188">
        <f>IF(N118="zákl. přenesená",J118,0)</f>
        <v>0</v>
      </c>
      <c r="BH118" s="188">
        <f>IF(N118="sníž. přenesená",J118,0)</f>
        <v>0</v>
      </c>
      <c r="BI118" s="188">
        <f>IF(N118="nulová",J118,0)</f>
        <v>0</v>
      </c>
      <c r="BJ118" s="20" t="s">
        <v>79</v>
      </c>
      <c r="BK118" s="188">
        <f>ROUND(I118*H118,2)</f>
        <v>0</v>
      </c>
      <c r="BL118" s="20" t="s">
        <v>1773</v>
      </c>
      <c r="BM118" s="187" t="s">
        <v>1815</v>
      </c>
    </row>
    <row r="119" spans="1:65" s="2" customFormat="1">
      <c r="A119" s="37"/>
      <c r="B119" s="38"/>
      <c r="C119" s="39"/>
      <c r="D119" s="189" t="s">
        <v>136</v>
      </c>
      <c r="E119" s="39"/>
      <c r="F119" s="190" t="s">
        <v>1814</v>
      </c>
      <c r="G119" s="39"/>
      <c r="H119" s="39"/>
      <c r="I119" s="191"/>
      <c r="J119" s="39"/>
      <c r="K119" s="39"/>
      <c r="L119" s="42"/>
      <c r="M119" s="192"/>
      <c r="N119" s="193"/>
      <c r="O119" s="67"/>
      <c r="P119" s="67"/>
      <c r="Q119" s="67"/>
      <c r="R119" s="67"/>
      <c r="S119" s="67"/>
      <c r="T119" s="68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20" t="s">
        <v>136</v>
      </c>
      <c r="AU119" s="20" t="s">
        <v>81</v>
      </c>
    </row>
    <row r="120" spans="1:65" s="2" customFormat="1">
      <c r="A120" s="37"/>
      <c r="B120" s="38"/>
      <c r="C120" s="39"/>
      <c r="D120" s="194" t="s">
        <v>138</v>
      </c>
      <c r="E120" s="39"/>
      <c r="F120" s="195" t="s">
        <v>1816</v>
      </c>
      <c r="G120" s="39"/>
      <c r="H120" s="39"/>
      <c r="I120" s="191"/>
      <c r="J120" s="39"/>
      <c r="K120" s="39"/>
      <c r="L120" s="42"/>
      <c r="M120" s="192"/>
      <c r="N120" s="193"/>
      <c r="O120" s="67"/>
      <c r="P120" s="67"/>
      <c r="Q120" s="67"/>
      <c r="R120" s="67"/>
      <c r="S120" s="67"/>
      <c r="T120" s="68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20" t="s">
        <v>138</v>
      </c>
      <c r="AU120" s="20" t="s">
        <v>81</v>
      </c>
    </row>
    <row r="121" spans="1:65" s="2" customFormat="1" ht="39">
      <c r="A121" s="37"/>
      <c r="B121" s="38"/>
      <c r="C121" s="39"/>
      <c r="D121" s="189" t="s">
        <v>928</v>
      </c>
      <c r="E121" s="39"/>
      <c r="F121" s="254" t="s">
        <v>1817</v>
      </c>
      <c r="G121" s="39"/>
      <c r="H121" s="39"/>
      <c r="I121" s="191"/>
      <c r="J121" s="39"/>
      <c r="K121" s="39"/>
      <c r="L121" s="42"/>
      <c r="M121" s="217"/>
      <c r="N121" s="218"/>
      <c r="O121" s="219"/>
      <c r="P121" s="219"/>
      <c r="Q121" s="219"/>
      <c r="R121" s="219"/>
      <c r="S121" s="219"/>
      <c r="T121" s="220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20" t="s">
        <v>928</v>
      </c>
      <c r="AU121" s="20" t="s">
        <v>81</v>
      </c>
    </row>
    <row r="122" spans="1:65" s="2" customFormat="1" ht="6.95" customHeight="1">
      <c r="A122" s="37"/>
      <c r="B122" s="50"/>
      <c r="C122" s="51"/>
      <c r="D122" s="51"/>
      <c r="E122" s="51"/>
      <c r="F122" s="51"/>
      <c r="G122" s="51"/>
      <c r="H122" s="51"/>
      <c r="I122" s="51"/>
      <c r="J122" s="51"/>
      <c r="K122" s="51"/>
      <c r="L122" s="42"/>
      <c r="M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</sheetData>
  <sheetProtection algorithmName="SHA-512" hashValue="7wuvmgMqnP5lhSHvH8YZ+U2Zf76Y4uZPu1Jc9o/d8mnWTQUHycCs71KBL1UmsknvnG1rRx1jYLKAaomuh14mPw==" saltValue="RjvuTyFdtViDf4nG1Q8uv9HqDYoFf/Rdx8kpQmcxZHjvH14nb45TTeFR3Qra6pTVARH1/13xq2YXuBEqf1r7xw==" spinCount="100000" sheet="1" objects="1" scenarios="1" formatColumns="0" formatRows="0" autoFilter="0"/>
  <autoFilter ref="C83:K121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9" r:id="rId1"/>
    <hyperlink ref="F93" r:id="rId2"/>
    <hyperlink ref="F97" r:id="rId3"/>
    <hyperlink ref="F101" r:id="rId4"/>
    <hyperlink ref="F106" r:id="rId5"/>
    <hyperlink ref="F110" r:id="rId6"/>
    <hyperlink ref="F115" r:id="rId7"/>
    <hyperlink ref="F120" r:id="rId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topLeftCell="A58" zoomScale="110" zoomScaleNormal="110" workbookViewId="0"/>
  </sheetViews>
  <sheetFormatPr defaultRowHeight="11.25"/>
  <cols>
    <col min="1" max="1" width="8.33203125" style="255" customWidth="1"/>
    <col min="2" max="2" width="1.6640625" style="255" customWidth="1"/>
    <col min="3" max="4" width="5" style="255" customWidth="1"/>
    <col min="5" max="5" width="11.6640625" style="255" customWidth="1"/>
    <col min="6" max="6" width="9.1640625" style="255" customWidth="1"/>
    <col min="7" max="7" width="5" style="255" customWidth="1"/>
    <col min="8" max="8" width="77.83203125" style="255" customWidth="1"/>
    <col min="9" max="10" width="20" style="255" customWidth="1"/>
    <col min="11" max="11" width="1.6640625" style="255" customWidth="1"/>
  </cols>
  <sheetData>
    <row r="1" spans="2:11" s="1" customFormat="1" ht="37.5" customHeight="1"/>
    <row r="2" spans="2:11" s="1" customFormat="1" ht="7.5" customHeight="1">
      <c r="B2" s="256"/>
      <c r="C2" s="257"/>
      <c r="D2" s="257"/>
      <c r="E2" s="257"/>
      <c r="F2" s="257"/>
      <c r="G2" s="257"/>
      <c r="H2" s="257"/>
      <c r="I2" s="257"/>
      <c r="J2" s="257"/>
      <c r="K2" s="258"/>
    </row>
    <row r="3" spans="2:11" s="17" customFormat="1" ht="45" customHeight="1">
      <c r="B3" s="259"/>
      <c r="C3" s="394" t="s">
        <v>1818</v>
      </c>
      <c r="D3" s="394"/>
      <c r="E3" s="394"/>
      <c r="F3" s="394"/>
      <c r="G3" s="394"/>
      <c r="H3" s="394"/>
      <c r="I3" s="394"/>
      <c r="J3" s="394"/>
      <c r="K3" s="260"/>
    </row>
    <row r="4" spans="2:11" s="1" customFormat="1" ht="25.5" customHeight="1">
      <c r="B4" s="261"/>
      <c r="C4" s="399" t="s">
        <v>1819</v>
      </c>
      <c r="D4" s="399"/>
      <c r="E4" s="399"/>
      <c r="F4" s="399"/>
      <c r="G4" s="399"/>
      <c r="H4" s="399"/>
      <c r="I4" s="399"/>
      <c r="J4" s="399"/>
      <c r="K4" s="262"/>
    </row>
    <row r="5" spans="2:11" s="1" customFormat="1" ht="5.25" customHeight="1">
      <c r="B5" s="261"/>
      <c r="C5" s="263"/>
      <c r="D5" s="263"/>
      <c r="E5" s="263"/>
      <c r="F5" s="263"/>
      <c r="G5" s="263"/>
      <c r="H5" s="263"/>
      <c r="I5" s="263"/>
      <c r="J5" s="263"/>
      <c r="K5" s="262"/>
    </row>
    <row r="6" spans="2:11" s="1" customFormat="1" ht="15" customHeight="1">
      <c r="B6" s="261"/>
      <c r="C6" s="398" t="s">
        <v>1820</v>
      </c>
      <c r="D6" s="398"/>
      <c r="E6" s="398"/>
      <c r="F6" s="398"/>
      <c r="G6" s="398"/>
      <c r="H6" s="398"/>
      <c r="I6" s="398"/>
      <c r="J6" s="398"/>
      <c r="K6" s="262"/>
    </row>
    <row r="7" spans="2:11" s="1" customFormat="1" ht="15" customHeight="1">
      <c r="B7" s="265"/>
      <c r="C7" s="398" t="s">
        <v>1821</v>
      </c>
      <c r="D7" s="398"/>
      <c r="E7" s="398"/>
      <c r="F7" s="398"/>
      <c r="G7" s="398"/>
      <c r="H7" s="398"/>
      <c r="I7" s="398"/>
      <c r="J7" s="398"/>
      <c r="K7" s="262"/>
    </row>
    <row r="8" spans="2:11" s="1" customFormat="1" ht="12.75" customHeight="1">
      <c r="B8" s="265"/>
      <c r="C8" s="264"/>
      <c r="D8" s="264"/>
      <c r="E8" s="264"/>
      <c r="F8" s="264"/>
      <c r="G8" s="264"/>
      <c r="H8" s="264"/>
      <c r="I8" s="264"/>
      <c r="J8" s="264"/>
      <c r="K8" s="262"/>
    </row>
    <row r="9" spans="2:11" s="1" customFormat="1" ht="15" customHeight="1">
      <c r="B9" s="265"/>
      <c r="C9" s="398" t="s">
        <v>1822</v>
      </c>
      <c r="D9" s="398"/>
      <c r="E9" s="398"/>
      <c r="F9" s="398"/>
      <c r="G9" s="398"/>
      <c r="H9" s="398"/>
      <c r="I9" s="398"/>
      <c r="J9" s="398"/>
      <c r="K9" s="262"/>
    </row>
    <row r="10" spans="2:11" s="1" customFormat="1" ht="15" customHeight="1">
      <c r="B10" s="265"/>
      <c r="C10" s="264"/>
      <c r="D10" s="398" t="s">
        <v>1823</v>
      </c>
      <c r="E10" s="398"/>
      <c r="F10" s="398"/>
      <c r="G10" s="398"/>
      <c r="H10" s="398"/>
      <c r="I10" s="398"/>
      <c r="J10" s="398"/>
      <c r="K10" s="262"/>
    </row>
    <row r="11" spans="2:11" s="1" customFormat="1" ht="15" customHeight="1">
      <c r="B11" s="265"/>
      <c r="C11" s="266"/>
      <c r="D11" s="398" t="s">
        <v>1824</v>
      </c>
      <c r="E11" s="398"/>
      <c r="F11" s="398"/>
      <c r="G11" s="398"/>
      <c r="H11" s="398"/>
      <c r="I11" s="398"/>
      <c r="J11" s="398"/>
      <c r="K11" s="262"/>
    </row>
    <row r="12" spans="2:11" s="1" customFormat="1" ht="15" customHeight="1">
      <c r="B12" s="265"/>
      <c r="C12" s="266"/>
      <c r="D12" s="264"/>
      <c r="E12" s="264"/>
      <c r="F12" s="264"/>
      <c r="G12" s="264"/>
      <c r="H12" s="264"/>
      <c r="I12" s="264"/>
      <c r="J12" s="264"/>
      <c r="K12" s="262"/>
    </row>
    <row r="13" spans="2:11" s="1" customFormat="1" ht="15" customHeight="1">
      <c r="B13" s="265"/>
      <c r="C13" s="266"/>
      <c r="D13" s="267" t="s">
        <v>1825</v>
      </c>
      <c r="E13" s="264"/>
      <c r="F13" s="264"/>
      <c r="G13" s="264"/>
      <c r="H13" s="264"/>
      <c r="I13" s="264"/>
      <c r="J13" s="264"/>
      <c r="K13" s="262"/>
    </row>
    <row r="14" spans="2:11" s="1" customFormat="1" ht="12.75" customHeight="1">
      <c r="B14" s="265"/>
      <c r="C14" s="266"/>
      <c r="D14" s="266"/>
      <c r="E14" s="266"/>
      <c r="F14" s="266"/>
      <c r="G14" s="266"/>
      <c r="H14" s="266"/>
      <c r="I14" s="266"/>
      <c r="J14" s="266"/>
      <c r="K14" s="262"/>
    </row>
    <row r="15" spans="2:11" s="1" customFormat="1" ht="15" customHeight="1">
      <c r="B15" s="265"/>
      <c r="C15" s="266"/>
      <c r="D15" s="398" t="s">
        <v>1826</v>
      </c>
      <c r="E15" s="398"/>
      <c r="F15" s="398"/>
      <c r="G15" s="398"/>
      <c r="H15" s="398"/>
      <c r="I15" s="398"/>
      <c r="J15" s="398"/>
      <c r="K15" s="262"/>
    </row>
    <row r="16" spans="2:11" s="1" customFormat="1" ht="15" customHeight="1">
      <c r="B16" s="265"/>
      <c r="C16" s="266"/>
      <c r="D16" s="398" t="s">
        <v>1827</v>
      </c>
      <c r="E16" s="398"/>
      <c r="F16" s="398"/>
      <c r="G16" s="398"/>
      <c r="H16" s="398"/>
      <c r="I16" s="398"/>
      <c r="J16" s="398"/>
      <c r="K16" s="262"/>
    </row>
    <row r="17" spans="2:11" s="1" customFormat="1" ht="15" customHeight="1">
      <c r="B17" s="265"/>
      <c r="C17" s="266"/>
      <c r="D17" s="398" t="s">
        <v>1828</v>
      </c>
      <c r="E17" s="398"/>
      <c r="F17" s="398"/>
      <c r="G17" s="398"/>
      <c r="H17" s="398"/>
      <c r="I17" s="398"/>
      <c r="J17" s="398"/>
      <c r="K17" s="262"/>
    </row>
    <row r="18" spans="2:11" s="1" customFormat="1" ht="15" customHeight="1">
      <c r="B18" s="265"/>
      <c r="C18" s="266"/>
      <c r="D18" s="266"/>
      <c r="E18" s="268" t="s">
        <v>78</v>
      </c>
      <c r="F18" s="398" t="s">
        <v>1829</v>
      </c>
      <c r="G18" s="398"/>
      <c r="H18" s="398"/>
      <c r="I18" s="398"/>
      <c r="J18" s="398"/>
      <c r="K18" s="262"/>
    </row>
    <row r="19" spans="2:11" s="1" customFormat="1" ht="15" customHeight="1">
      <c r="B19" s="265"/>
      <c r="C19" s="266"/>
      <c r="D19" s="266"/>
      <c r="E19" s="268" t="s">
        <v>1830</v>
      </c>
      <c r="F19" s="398" t="s">
        <v>1831</v>
      </c>
      <c r="G19" s="398"/>
      <c r="H19" s="398"/>
      <c r="I19" s="398"/>
      <c r="J19" s="398"/>
      <c r="K19" s="262"/>
    </row>
    <row r="20" spans="2:11" s="1" customFormat="1" ht="15" customHeight="1">
      <c r="B20" s="265"/>
      <c r="C20" s="266"/>
      <c r="D20" s="266"/>
      <c r="E20" s="268" t="s">
        <v>1832</v>
      </c>
      <c r="F20" s="398" t="s">
        <v>1833</v>
      </c>
      <c r="G20" s="398"/>
      <c r="H20" s="398"/>
      <c r="I20" s="398"/>
      <c r="J20" s="398"/>
      <c r="K20" s="262"/>
    </row>
    <row r="21" spans="2:11" s="1" customFormat="1" ht="15" customHeight="1">
      <c r="B21" s="265"/>
      <c r="C21" s="266"/>
      <c r="D21" s="266"/>
      <c r="E21" s="268" t="s">
        <v>1834</v>
      </c>
      <c r="F21" s="398" t="s">
        <v>1835</v>
      </c>
      <c r="G21" s="398"/>
      <c r="H21" s="398"/>
      <c r="I21" s="398"/>
      <c r="J21" s="398"/>
      <c r="K21" s="262"/>
    </row>
    <row r="22" spans="2:11" s="1" customFormat="1" ht="15" customHeight="1">
      <c r="B22" s="265"/>
      <c r="C22" s="266"/>
      <c r="D22" s="266"/>
      <c r="E22" s="268" t="s">
        <v>1836</v>
      </c>
      <c r="F22" s="398" t="s">
        <v>1837</v>
      </c>
      <c r="G22" s="398"/>
      <c r="H22" s="398"/>
      <c r="I22" s="398"/>
      <c r="J22" s="398"/>
      <c r="K22" s="262"/>
    </row>
    <row r="23" spans="2:11" s="1" customFormat="1" ht="15" customHeight="1">
      <c r="B23" s="265"/>
      <c r="C23" s="266"/>
      <c r="D23" s="266"/>
      <c r="E23" s="268" t="s">
        <v>1838</v>
      </c>
      <c r="F23" s="398" t="s">
        <v>1839</v>
      </c>
      <c r="G23" s="398"/>
      <c r="H23" s="398"/>
      <c r="I23" s="398"/>
      <c r="J23" s="398"/>
      <c r="K23" s="262"/>
    </row>
    <row r="24" spans="2:11" s="1" customFormat="1" ht="12.75" customHeight="1">
      <c r="B24" s="265"/>
      <c r="C24" s="266"/>
      <c r="D24" s="266"/>
      <c r="E24" s="266"/>
      <c r="F24" s="266"/>
      <c r="G24" s="266"/>
      <c r="H24" s="266"/>
      <c r="I24" s="266"/>
      <c r="J24" s="266"/>
      <c r="K24" s="262"/>
    </row>
    <row r="25" spans="2:11" s="1" customFormat="1" ht="15" customHeight="1">
      <c r="B25" s="265"/>
      <c r="C25" s="398" t="s">
        <v>1840</v>
      </c>
      <c r="D25" s="398"/>
      <c r="E25" s="398"/>
      <c r="F25" s="398"/>
      <c r="G25" s="398"/>
      <c r="H25" s="398"/>
      <c r="I25" s="398"/>
      <c r="J25" s="398"/>
      <c r="K25" s="262"/>
    </row>
    <row r="26" spans="2:11" s="1" customFormat="1" ht="15" customHeight="1">
      <c r="B26" s="265"/>
      <c r="C26" s="398" t="s">
        <v>1841</v>
      </c>
      <c r="D26" s="398"/>
      <c r="E26" s="398"/>
      <c r="F26" s="398"/>
      <c r="G26" s="398"/>
      <c r="H26" s="398"/>
      <c r="I26" s="398"/>
      <c r="J26" s="398"/>
      <c r="K26" s="262"/>
    </row>
    <row r="27" spans="2:11" s="1" customFormat="1" ht="15" customHeight="1">
      <c r="B27" s="265"/>
      <c r="C27" s="264"/>
      <c r="D27" s="398" t="s">
        <v>1842</v>
      </c>
      <c r="E27" s="398"/>
      <c r="F27" s="398"/>
      <c r="G27" s="398"/>
      <c r="H27" s="398"/>
      <c r="I27" s="398"/>
      <c r="J27" s="398"/>
      <c r="K27" s="262"/>
    </row>
    <row r="28" spans="2:11" s="1" customFormat="1" ht="15" customHeight="1">
      <c r="B28" s="265"/>
      <c r="C28" s="266"/>
      <c r="D28" s="398" t="s">
        <v>1843</v>
      </c>
      <c r="E28" s="398"/>
      <c r="F28" s="398"/>
      <c r="G28" s="398"/>
      <c r="H28" s="398"/>
      <c r="I28" s="398"/>
      <c r="J28" s="398"/>
      <c r="K28" s="262"/>
    </row>
    <row r="29" spans="2:11" s="1" customFormat="1" ht="12.75" customHeight="1">
      <c r="B29" s="265"/>
      <c r="C29" s="266"/>
      <c r="D29" s="266"/>
      <c r="E29" s="266"/>
      <c r="F29" s="266"/>
      <c r="G29" s="266"/>
      <c r="H29" s="266"/>
      <c r="I29" s="266"/>
      <c r="J29" s="266"/>
      <c r="K29" s="262"/>
    </row>
    <row r="30" spans="2:11" s="1" customFormat="1" ht="15" customHeight="1">
      <c r="B30" s="265"/>
      <c r="C30" s="266"/>
      <c r="D30" s="398" t="s">
        <v>1844</v>
      </c>
      <c r="E30" s="398"/>
      <c r="F30" s="398"/>
      <c r="G30" s="398"/>
      <c r="H30" s="398"/>
      <c r="I30" s="398"/>
      <c r="J30" s="398"/>
      <c r="K30" s="262"/>
    </row>
    <row r="31" spans="2:11" s="1" customFormat="1" ht="15" customHeight="1">
      <c r="B31" s="265"/>
      <c r="C31" s="266"/>
      <c r="D31" s="398" t="s">
        <v>1845</v>
      </c>
      <c r="E31" s="398"/>
      <c r="F31" s="398"/>
      <c r="G31" s="398"/>
      <c r="H31" s="398"/>
      <c r="I31" s="398"/>
      <c r="J31" s="398"/>
      <c r="K31" s="262"/>
    </row>
    <row r="32" spans="2:11" s="1" customFormat="1" ht="12.75" customHeight="1">
      <c r="B32" s="265"/>
      <c r="C32" s="266"/>
      <c r="D32" s="266"/>
      <c r="E32" s="266"/>
      <c r="F32" s="266"/>
      <c r="G32" s="266"/>
      <c r="H32" s="266"/>
      <c r="I32" s="266"/>
      <c r="J32" s="266"/>
      <c r="K32" s="262"/>
    </row>
    <row r="33" spans="2:11" s="1" customFormat="1" ht="15" customHeight="1">
      <c r="B33" s="265"/>
      <c r="C33" s="266"/>
      <c r="D33" s="398" t="s">
        <v>1846</v>
      </c>
      <c r="E33" s="398"/>
      <c r="F33" s="398"/>
      <c r="G33" s="398"/>
      <c r="H33" s="398"/>
      <c r="I33" s="398"/>
      <c r="J33" s="398"/>
      <c r="K33" s="262"/>
    </row>
    <row r="34" spans="2:11" s="1" customFormat="1" ht="15" customHeight="1">
      <c r="B34" s="265"/>
      <c r="C34" s="266"/>
      <c r="D34" s="398" t="s">
        <v>1847</v>
      </c>
      <c r="E34" s="398"/>
      <c r="F34" s="398"/>
      <c r="G34" s="398"/>
      <c r="H34" s="398"/>
      <c r="I34" s="398"/>
      <c r="J34" s="398"/>
      <c r="K34" s="262"/>
    </row>
    <row r="35" spans="2:11" s="1" customFormat="1" ht="15" customHeight="1">
      <c r="B35" s="265"/>
      <c r="C35" s="266"/>
      <c r="D35" s="398" t="s">
        <v>1848</v>
      </c>
      <c r="E35" s="398"/>
      <c r="F35" s="398"/>
      <c r="G35" s="398"/>
      <c r="H35" s="398"/>
      <c r="I35" s="398"/>
      <c r="J35" s="398"/>
      <c r="K35" s="262"/>
    </row>
    <row r="36" spans="2:11" s="1" customFormat="1" ht="15" customHeight="1">
      <c r="B36" s="265"/>
      <c r="C36" s="266"/>
      <c r="D36" s="264"/>
      <c r="E36" s="267" t="s">
        <v>114</v>
      </c>
      <c r="F36" s="264"/>
      <c r="G36" s="398" t="s">
        <v>1849</v>
      </c>
      <c r="H36" s="398"/>
      <c r="I36" s="398"/>
      <c r="J36" s="398"/>
      <c r="K36" s="262"/>
    </row>
    <row r="37" spans="2:11" s="1" customFormat="1" ht="30.75" customHeight="1">
      <c r="B37" s="265"/>
      <c r="C37" s="266"/>
      <c r="D37" s="264"/>
      <c r="E37" s="267" t="s">
        <v>1850</v>
      </c>
      <c r="F37" s="264"/>
      <c r="G37" s="398" t="s">
        <v>1851</v>
      </c>
      <c r="H37" s="398"/>
      <c r="I37" s="398"/>
      <c r="J37" s="398"/>
      <c r="K37" s="262"/>
    </row>
    <row r="38" spans="2:11" s="1" customFormat="1" ht="15" customHeight="1">
      <c r="B38" s="265"/>
      <c r="C38" s="266"/>
      <c r="D38" s="264"/>
      <c r="E38" s="267" t="s">
        <v>53</v>
      </c>
      <c r="F38" s="264"/>
      <c r="G38" s="398" t="s">
        <v>1852</v>
      </c>
      <c r="H38" s="398"/>
      <c r="I38" s="398"/>
      <c r="J38" s="398"/>
      <c r="K38" s="262"/>
    </row>
    <row r="39" spans="2:11" s="1" customFormat="1" ht="15" customHeight="1">
      <c r="B39" s="265"/>
      <c r="C39" s="266"/>
      <c r="D39" s="264"/>
      <c r="E39" s="267" t="s">
        <v>54</v>
      </c>
      <c r="F39" s="264"/>
      <c r="G39" s="398" t="s">
        <v>1853</v>
      </c>
      <c r="H39" s="398"/>
      <c r="I39" s="398"/>
      <c r="J39" s="398"/>
      <c r="K39" s="262"/>
    </row>
    <row r="40" spans="2:11" s="1" customFormat="1" ht="15" customHeight="1">
      <c r="B40" s="265"/>
      <c r="C40" s="266"/>
      <c r="D40" s="264"/>
      <c r="E40" s="267" t="s">
        <v>115</v>
      </c>
      <c r="F40" s="264"/>
      <c r="G40" s="398" t="s">
        <v>1854</v>
      </c>
      <c r="H40" s="398"/>
      <c r="I40" s="398"/>
      <c r="J40" s="398"/>
      <c r="K40" s="262"/>
    </row>
    <row r="41" spans="2:11" s="1" customFormat="1" ht="15" customHeight="1">
      <c r="B41" s="265"/>
      <c r="C41" s="266"/>
      <c r="D41" s="264"/>
      <c r="E41" s="267" t="s">
        <v>116</v>
      </c>
      <c r="F41" s="264"/>
      <c r="G41" s="398" t="s">
        <v>1855</v>
      </c>
      <c r="H41" s="398"/>
      <c r="I41" s="398"/>
      <c r="J41" s="398"/>
      <c r="K41" s="262"/>
    </row>
    <row r="42" spans="2:11" s="1" customFormat="1" ht="15" customHeight="1">
      <c r="B42" s="265"/>
      <c r="C42" s="266"/>
      <c r="D42" s="264"/>
      <c r="E42" s="267" t="s">
        <v>1856</v>
      </c>
      <c r="F42" s="264"/>
      <c r="G42" s="398" t="s">
        <v>1857</v>
      </c>
      <c r="H42" s="398"/>
      <c r="I42" s="398"/>
      <c r="J42" s="398"/>
      <c r="K42" s="262"/>
    </row>
    <row r="43" spans="2:11" s="1" customFormat="1" ht="15" customHeight="1">
      <c r="B43" s="265"/>
      <c r="C43" s="266"/>
      <c r="D43" s="264"/>
      <c r="E43" s="267"/>
      <c r="F43" s="264"/>
      <c r="G43" s="398" t="s">
        <v>1858</v>
      </c>
      <c r="H43" s="398"/>
      <c r="I43" s="398"/>
      <c r="J43" s="398"/>
      <c r="K43" s="262"/>
    </row>
    <row r="44" spans="2:11" s="1" customFormat="1" ht="15" customHeight="1">
      <c r="B44" s="265"/>
      <c r="C44" s="266"/>
      <c r="D44" s="264"/>
      <c r="E44" s="267" t="s">
        <v>1859</v>
      </c>
      <c r="F44" s="264"/>
      <c r="G44" s="398" t="s">
        <v>1860</v>
      </c>
      <c r="H44" s="398"/>
      <c r="I44" s="398"/>
      <c r="J44" s="398"/>
      <c r="K44" s="262"/>
    </row>
    <row r="45" spans="2:11" s="1" customFormat="1" ht="15" customHeight="1">
      <c r="B45" s="265"/>
      <c r="C45" s="266"/>
      <c r="D45" s="264"/>
      <c r="E45" s="267" t="s">
        <v>118</v>
      </c>
      <c r="F45" s="264"/>
      <c r="G45" s="398" t="s">
        <v>1861</v>
      </c>
      <c r="H45" s="398"/>
      <c r="I45" s="398"/>
      <c r="J45" s="398"/>
      <c r="K45" s="262"/>
    </row>
    <row r="46" spans="2:11" s="1" customFormat="1" ht="12.75" customHeight="1">
      <c r="B46" s="265"/>
      <c r="C46" s="266"/>
      <c r="D46" s="264"/>
      <c r="E46" s="264"/>
      <c r="F46" s="264"/>
      <c r="G46" s="264"/>
      <c r="H46" s="264"/>
      <c r="I46" s="264"/>
      <c r="J46" s="264"/>
      <c r="K46" s="262"/>
    </row>
    <row r="47" spans="2:11" s="1" customFormat="1" ht="15" customHeight="1">
      <c r="B47" s="265"/>
      <c r="C47" s="266"/>
      <c r="D47" s="398" t="s">
        <v>1862</v>
      </c>
      <c r="E47" s="398"/>
      <c r="F47" s="398"/>
      <c r="G47" s="398"/>
      <c r="H47" s="398"/>
      <c r="I47" s="398"/>
      <c r="J47" s="398"/>
      <c r="K47" s="262"/>
    </row>
    <row r="48" spans="2:11" s="1" customFormat="1" ht="15" customHeight="1">
      <c r="B48" s="265"/>
      <c r="C48" s="266"/>
      <c r="D48" s="266"/>
      <c r="E48" s="398" t="s">
        <v>1863</v>
      </c>
      <c r="F48" s="398"/>
      <c r="G48" s="398"/>
      <c r="H48" s="398"/>
      <c r="I48" s="398"/>
      <c r="J48" s="398"/>
      <c r="K48" s="262"/>
    </row>
    <row r="49" spans="2:11" s="1" customFormat="1" ht="15" customHeight="1">
      <c r="B49" s="265"/>
      <c r="C49" s="266"/>
      <c r="D49" s="266"/>
      <c r="E49" s="398" t="s">
        <v>1864</v>
      </c>
      <c r="F49" s="398"/>
      <c r="G49" s="398"/>
      <c r="H49" s="398"/>
      <c r="I49" s="398"/>
      <c r="J49" s="398"/>
      <c r="K49" s="262"/>
    </row>
    <row r="50" spans="2:11" s="1" customFormat="1" ht="15" customHeight="1">
      <c r="B50" s="265"/>
      <c r="C50" s="266"/>
      <c r="D50" s="266"/>
      <c r="E50" s="398" t="s">
        <v>1865</v>
      </c>
      <c r="F50" s="398"/>
      <c r="G50" s="398"/>
      <c r="H50" s="398"/>
      <c r="I50" s="398"/>
      <c r="J50" s="398"/>
      <c r="K50" s="262"/>
    </row>
    <row r="51" spans="2:11" s="1" customFormat="1" ht="15" customHeight="1">
      <c r="B51" s="265"/>
      <c r="C51" s="266"/>
      <c r="D51" s="398" t="s">
        <v>1866</v>
      </c>
      <c r="E51" s="398"/>
      <c r="F51" s="398"/>
      <c r="G51" s="398"/>
      <c r="H51" s="398"/>
      <c r="I51" s="398"/>
      <c r="J51" s="398"/>
      <c r="K51" s="262"/>
    </row>
    <row r="52" spans="2:11" s="1" customFormat="1" ht="25.5" customHeight="1">
      <c r="B52" s="261"/>
      <c r="C52" s="399" t="s">
        <v>1867</v>
      </c>
      <c r="D52" s="399"/>
      <c r="E52" s="399"/>
      <c r="F52" s="399"/>
      <c r="G52" s="399"/>
      <c r="H52" s="399"/>
      <c r="I52" s="399"/>
      <c r="J52" s="399"/>
      <c r="K52" s="262"/>
    </row>
    <row r="53" spans="2:11" s="1" customFormat="1" ht="5.25" customHeight="1">
      <c r="B53" s="261"/>
      <c r="C53" s="263"/>
      <c r="D53" s="263"/>
      <c r="E53" s="263"/>
      <c r="F53" s="263"/>
      <c r="G53" s="263"/>
      <c r="H53" s="263"/>
      <c r="I53" s="263"/>
      <c r="J53" s="263"/>
      <c r="K53" s="262"/>
    </row>
    <row r="54" spans="2:11" s="1" customFormat="1" ht="15" customHeight="1">
      <c r="B54" s="261"/>
      <c r="C54" s="398" t="s">
        <v>1868</v>
      </c>
      <c r="D54" s="398"/>
      <c r="E54" s="398"/>
      <c r="F54" s="398"/>
      <c r="G54" s="398"/>
      <c r="H54" s="398"/>
      <c r="I54" s="398"/>
      <c r="J54" s="398"/>
      <c r="K54" s="262"/>
    </row>
    <row r="55" spans="2:11" s="1" customFormat="1" ht="15" customHeight="1">
      <c r="B55" s="261"/>
      <c r="C55" s="398" t="s">
        <v>1869</v>
      </c>
      <c r="D55" s="398"/>
      <c r="E55" s="398"/>
      <c r="F55" s="398"/>
      <c r="G55" s="398"/>
      <c r="H55" s="398"/>
      <c r="I55" s="398"/>
      <c r="J55" s="398"/>
      <c r="K55" s="262"/>
    </row>
    <row r="56" spans="2:11" s="1" customFormat="1" ht="12.75" customHeight="1">
      <c r="B56" s="261"/>
      <c r="C56" s="264"/>
      <c r="D56" s="264"/>
      <c r="E56" s="264"/>
      <c r="F56" s="264"/>
      <c r="G56" s="264"/>
      <c r="H56" s="264"/>
      <c r="I56" s="264"/>
      <c r="J56" s="264"/>
      <c r="K56" s="262"/>
    </row>
    <row r="57" spans="2:11" s="1" customFormat="1" ht="15" customHeight="1">
      <c r="B57" s="261"/>
      <c r="C57" s="398" t="s">
        <v>1870</v>
      </c>
      <c r="D57" s="398"/>
      <c r="E57" s="398"/>
      <c r="F57" s="398"/>
      <c r="G57" s="398"/>
      <c r="H57" s="398"/>
      <c r="I57" s="398"/>
      <c r="J57" s="398"/>
      <c r="K57" s="262"/>
    </row>
    <row r="58" spans="2:11" s="1" customFormat="1" ht="15" customHeight="1">
      <c r="B58" s="261"/>
      <c r="C58" s="266"/>
      <c r="D58" s="398" t="s">
        <v>1871</v>
      </c>
      <c r="E58" s="398"/>
      <c r="F58" s="398"/>
      <c r="G58" s="398"/>
      <c r="H58" s="398"/>
      <c r="I58" s="398"/>
      <c r="J58" s="398"/>
      <c r="K58" s="262"/>
    </row>
    <row r="59" spans="2:11" s="1" customFormat="1" ht="15" customHeight="1">
      <c r="B59" s="261"/>
      <c r="C59" s="266"/>
      <c r="D59" s="398" t="s">
        <v>1872</v>
      </c>
      <c r="E59" s="398"/>
      <c r="F59" s="398"/>
      <c r="G59" s="398"/>
      <c r="H59" s="398"/>
      <c r="I59" s="398"/>
      <c r="J59" s="398"/>
      <c r="K59" s="262"/>
    </row>
    <row r="60" spans="2:11" s="1" customFormat="1" ht="15" customHeight="1">
      <c r="B60" s="261"/>
      <c r="C60" s="266"/>
      <c r="D60" s="398" t="s">
        <v>1873</v>
      </c>
      <c r="E60" s="398"/>
      <c r="F60" s="398"/>
      <c r="G60" s="398"/>
      <c r="H60" s="398"/>
      <c r="I60" s="398"/>
      <c r="J60" s="398"/>
      <c r="K60" s="262"/>
    </row>
    <row r="61" spans="2:11" s="1" customFormat="1" ht="15" customHeight="1">
      <c r="B61" s="261"/>
      <c r="C61" s="266"/>
      <c r="D61" s="398" t="s">
        <v>1874</v>
      </c>
      <c r="E61" s="398"/>
      <c r="F61" s="398"/>
      <c r="G61" s="398"/>
      <c r="H61" s="398"/>
      <c r="I61" s="398"/>
      <c r="J61" s="398"/>
      <c r="K61" s="262"/>
    </row>
    <row r="62" spans="2:11" s="1" customFormat="1" ht="15" customHeight="1">
      <c r="B62" s="261"/>
      <c r="C62" s="266"/>
      <c r="D62" s="397" t="s">
        <v>1875</v>
      </c>
      <c r="E62" s="397"/>
      <c r="F62" s="397"/>
      <c r="G62" s="397"/>
      <c r="H62" s="397"/>
      <c r="I62" s="397"/>
      <c r="J62" s="397"/>
      <c r="K62" s="262"/>
    </row>
    <row r="63" spans="2:11" s="1" customFormat="1" ht="15" customHeight="1">
      <c r="B63" s="261"/>
      <c r="C63" s="266"/>
      <c r="D63" s="398" t="s">
        <v>1876</v>
      </c>
      <c r="E63" s="398"/>
      <c r="F63" s="398"/>
      <c r="G63" s="398"/>
      <c r="H63" s="398"/>
      <c r="I63" s="398"/>
      <c r="J63" s="398"/>
      <c r="K63" s="262"/>
    </row>
    <row r="64" spans="2:11" s="1" customFormat="1" ht="12.75" customHeight="1">
      <c r="B64" s="261"/>
      <c r="C64" s="266"/>
      <c r="D64" s="266"/>
      <c r="E64" s="269"/>
      <c r="F64" s="266"/>
      <c r="G64" s="266"/>
      <c r="H64" s="266"/>
      <c r="I64" s="266"/>
      <c r="J64" s="266"/>
      <c r="K64" s="262"/>
    </row>
    <row r="65" spans="2:11" s="1" customFormat="1" ht="15" customHeight="1">
      <c r="B65" s="261"/>
      <c r="C65" s="266"/>
      <c r="D65" s="398" t="s">
        <v>1877</v>
      </c>
      <c r="E65" s="398"/>
      <c r="F65" s="398"/>
      <c r="G65" s="398"/>
      <c r="H65" s="398"/>
      <c r="I65" s="398"/>
      <c r="J65" s="398"/>
      <c r="K65" s="262"/>
    </row>
    <row r="66" spans="2:11" s="1" customFormat="1" ht="15" customHeight="1">
      <c r="B66" s="261"/>
      <c r="C66" s="266"/>
      <c r="D66" s="397" t="s">
        <v>1878</v>
      </c>
      <c r="E66" s="397"/>
      <c r="F66" s="397"/>
      <c r="G66" s="397"/>
      <c r="H66" s="397"/>
      <c r="I66" s="397"/>
      <c r="J66" s="397"/>
      <c r="K66" s="262"/>
    </row>
    <row r="67" spans="2:11" s="1" customFormat="1" ht="15" customHeight="1">
      <c r="B67" s="261"/>
      <c r="C67" s="266"/>
      <c r="D67" s="398" t="s">
        <v>1879</v>
      </c>
      <c r="E67" s="398"/>
      <c r="F67" s="398"/>
      <c r="G67" s="398"/>
      <c r="H67" s="398"/>
      <c r="I67" s="398"/>
      <c r="J67" s="398"/>
      <c r="K67" s="262"/>
    </row>
    <row r="68" spans="2:11" s="1" customFormat="1" ht="15" customHeight="1">
      <c r="B68" s="261"/>
      <c r="C68" s="266"/>
      <c r="D68" s="398" t="s">
        <v>1880</v>
      </c>
      <c r="E68" s="398"/>
      <c r="F68" s="398"/>
      <c r="G68" s="398"/>
      <c r="H68" s="398"/>
      <c r="I68" s="398"/>
      <c r="J68" s="398"/>
      <c r="K68" s="262"/>
    </row>
    <row r="69" spans="2:11" s="1" customFormat="1" ht="15" customHeight="1">
      <c r="B69" s="261"/>
      <c r="C69" s="266"/>
      <c r="D69" s="398" t="s">
        <v>1881</v>
      </c>
      <c r="E69" s="398"/>
      <c r="F69" s="398"/>
      <c r="G69" s="398"/>
      <c r="H69" s="398"/>
      <c r="I69" s="398"/>
      <c r="J69" s="398"/>
      <c r="K69" s="262"/>
    </row>
    <row r="70" spans="2:11" s="1" customFormat="1" ht="15" customHeight="1">
      <c r="B70" s="261"/>
      <c r="C70" s="266"/>
      <c r="D70" s="398" t="s">
        <v>1882</v>
      </c>
      <c r="E70" s="398"/>
      <c r="F70" s="398"/>
      <c r="G70" s="398"/>
      <c r="H70" s="398"/>
      <c r="I70" s="398"/>
      <c r="J70" s="398"/>
      <c r="K70" s="262"/>
    </row>
    <row r="71" spans="2:11" s="1" customFormat="1" ht="12.75" customHeight="1">
      <c r="B71" s="270"/>
      <c r="C71" s="271"/>
      <c r="D71" s="271"/>
      <c r="E71" s="271"/>
      <c r="F71" s="271"/>
      <c r="G71" s="271"/>
      <c r="H71" s="271"/>
      <c r="I71" s="271"/>
      <c r="J71" s="271"/>
      <c r="K71" s="272"/>
    </row>
    <row r="72" spans="2:11" s="1" customFormat="1" ht="18.75" customHeight="1">
      <c r="B72" s="273"/>
      <c r="C72" s="273"/>
      <c r="D72" s="273"/>
      <c r="E72" s="273"/>
      <c r="F72" s="273"/>
      <c r="G72" s="273"/>
      <c r="H72" s="273"/>
      <c r="I72" s="273"/>
      <c r="J72" s="273"/>
      <c r="K72" s="274"/>
    </row>
    <row r="73" spans="2:11" s="1" customFormat="1" ht="18.75" customHeight="1">
      <c r="B73" s="274"/>
      <c r="C73" s="274"/>
      <c r="D73" s="274"/>
      <c r="E73" s="274"/>
      <c r="F73" s="274"/>
      <c r="G73" s="274"/>
      <c r="H73" s="274"/>
      <c r="I73" s="274"/>
      <c r="J73" s="274"/>
      <c r="K73" s="274"/>
    </row>
    <row r="74" spans="2:11" s="1" customFormat="1" ht="7.5" customHeight="1">
      <c r="B74" s="275"/>
      <c r="C74" s="276"/>
      <c r="D74" s="276"/>
      <c r="E74" s="276"/>
      <c r="F74" s="276"/>
      <c r="G74" s="276"/>
      <c r="H74" s="276"/>
      <c r="I74" s="276"/>
      <c r="J74" s="276"/>
      <c r="K74" s="277"/>
    </row>
    <row r="75" spans="2:11" s="1" customFormat="1" ht="45" customHeight="1">
      <c r="B75" s="278"/>
      <c r="C75" s="396" t="s">
        <v>1883</v>
      </c>
      <c r="D75" s="396"/>
      <c r="E75" s="396"/>
      <c r="F75" s="396"/>
      <c r="G75" s="396"/>
      <c r="H75" s="396"/>
      <c r="I75" s="396"/>
      <c r="J75" s="396"/>
      <c r="K75" s="279"/>
    </row>
    <row r="76" spans="2:11" s="1" customFormat="1" ht="17.25" customHeight="1">
      <c r="B76" s="278"/>
      <c r="C76" s="280" t="s">
        <v>1884</v>
      </c>
      <c r="D76" s="280"/>
      <c r="E76" s="280"/>
      <c r="F76" s="280" t="s">
        <v>1885</v>
      </c>
      <c r="G76" s="281"/>
      <c r="H76" s="280" t="s">
        <v>54</v>
      </c>
      <c r="I76" s="280" t="s">
        <v>57</v>
      </c>
      <c r="J76" s="280" t="s">
        <v>1886</v>
      </c>
      <c r="K76" s="279"/>
    </row>
    <row r="77" spans="2:11" s="1" customFormat="1" ht="17.25" customHeight="1">
      <c r="B77" s="278"/>
      <c r="C77" s="282" t="s">
        <v>1887</v>
      </c>
      <c r="D77" s="282"/>
      <c r="E77" s="282"/>
      <c r="F77" s="283" t="s">
        <v>1888</v>
      </c>
      <c r="G77" s="284"/>
      <c r="H77" s="282"/>
      <c r="I77" s="282"/>
      <c r="J77" s="282" t="s">
        <v>1889</v>
      </c>
      <c r="K77" s="279"/>
    </row>
    <row r="78" spans="2:11" s="1" customFormat="1" ht="5.25" customHeight="1">
      <c r="B78" s="278"/>
      <c r="C78" s="285"/>
      <c r="D78" s="285"/>
      <c r="E78" s="285"/>
      <c r="F78" s="285"/>
      <c r="G78" s="286"/>
      <c r="H78" s="285"/>
      <c r="I78" s="285"/>
      <c r="J78" s="285"/>
      <c r="K78" s="279"/>
    </row>
    <row r="79" spans="2:11" s="1" customFormat="1" ht="15" customHeight="1">
      <c r="B79" s="278"/>
      <c r="C79" s="267" t="s">
        <v>53</v>
      </c>
      <c r="D79" s="287"/>
      <c r="E79" s="287"/>
      <c r="F79" s="288" t="s">
        <v>1890</v>
      </c>
      <c r="G79" s="289"/>
      <c r="H79" s="267" t="s">
        <v>1891</v>
      </c>
      <c r="I79" s="267" t="s">
        <v>1892</v>
      </c>
      <c r="J79" s="267">
        <v>20</v>
      </c>
      <c r="K79" s="279"/>
    </row>
    <row r="80" spans="2:11" s="1" customFormat="1" ht="15" customHeight="1">
      <c r="B80" s="278"/>
      <c r="C80" s="267" t="s">
        <v>1893</v>
      </c>
      <c r="D80" s="267"/>
      <c r="E80" s="267"/>
      <c r="F80" s="288" t="s">
        <v>1890</v>
      </c>
      <c r="G80" s="289"/>
      <c r="H80" s="267" t="s">
        <v>1894</v>
      </c>
      <c r="I80" s="267" t="s">
        <v>1892</v>
      </c>
      <c r="J80" s="267">
        <v>120</v>
      </c>
      <c r="K80" s="279"/>
    </row>
    <row r="81" spans="2:11" s="1" customFormat="1" ht="15" customHeight="1">
      <c r="B81" s="290"/>
      <c r="C81" s="267" t="s">
        <v>1895</v>
      </c>
      <c r="D81" s="267"/>
      <c r="E81" s="267"/>
      <c r="F81" s="288" t="s">
        <v>1896</v>
      </c>
      <c r="G81" s="289"/>
      <c r="H81" s="267" t="s">
        <v>1897</v>
      </c>
      <c r="I81" s="267" t="s">
        <v>1892</v>
      </c>
      <c r="J81" s="267">
        <v>50</v>
      </c>
      <c r="K81" s="279"/>
    </row>
    <row r="82" spans="2:11" s="1" customFormat="1" ht="15" customHeight="1">
      <c r="B82" s="290"/>
      <c r="C82" s="267" t="s">
        <v>1898</v>
      </c>
      <c r="D82" s="267"/>
      <c r="E82" s="267"/>
      <c r="F82" s="288" t="s">
        <v>1890</v>
      </c>
      <c r="G82" s="289"/>
      <c r="H82" s="267" t="s">
        <v>1899</v>
      </c>
      <c r="I82" s="267" t="s">
        <v>1900</v>
      </c>
      <c r="J82" s="267"/>
      <c r="K82" s="279"/>
    </row>
    <row r="83" spans="2:11" s="1" customFormat="1" ht="15" customHeight="1">
      <c r="B83" s="290"/>
      <c r="C83" s="291" t="s">
        <v>1901</v>
      </c>
      <c r="D83" s="291"/>
      <c r="E83" s="291"/>
      <c r="F83" s="292" t="s">
        <v>1896</v>
      </c>
      <c r="G83" s="291"/>
      <c r="H83" s="291" t="s">
        <v>1902</v>
      </c>
      <c r="I83" s="291" t="s">
        <v>1892</v>
      </c>
      <c r="J83" s="291">
        <v>15</v>
      </c>
      <c r="K83" s="279"/>
    </row>
    <row r="84" spans="2:11" s="1" customFormat="1" ht="15" customHeight="1">
      <c r="B84" s="290"/>
      <c r="C84" s="291" t="s">
        <v>1903</v>
      </c>
      <c r="D84" s="291"/>
      <c r="E84" s="291"/>
      <c r="F84" s="292" t="s">
        <v>1896</v>
      </c>
      <c r="G84" s="291"/>
      <c r="H84" s="291" t="s">
        <v>1904</v>
      </c>
      <c r="I84" s="291" t="s">
        <v>1892</v>
      </c>
      <c r="J84" s="291">
        <v>15</v>
      </c>
      <c r="K84" s="279"/>
    </row>
    <row r="85" spans="2:11" s="1" customFormat="1" ht="15" customHeight="1">
      <c r="B85" s="290"/>
      <c r="C85" s="291" t="s">
        <v>1905</v>
      </c>
      <c r="D85" s="291"/>
      <c r="E85" s="291"/>
      <c r="F85" s="292" t="s">
        <v>1896</v>
      </c>
      <c r="G85" s="291"/>
      <c r="H85" s="291" t="s">
        <v>1906</v>
      </c>
      <c r="I85" s="291" t="s">
        <v>1892</v>
      </c>
      <c r="J85" s="291">
        <v>20</v>
      </c>
      <c r="K85" s="279"/>
    </row>
    <row r="86" spans="2:11" s="1" customFormat="1" ht="15" customHeight="1">
      <c r="B86" s="290"/>
      <c r="C86" s="291" t="s">
        <v>1907</v>
      </c>
      <c r="D86" s="291"/>
      <c r="E86" s="291"/>
      <c r="F86" s="292" t="s">
        <v>1896</v>
      </c>
      <c r="G86" s="291"/>
      <c r="H86" s="291" t="s">
        <v>1908</v>
      </c>
      <c r="I86" s="291" t="s">
        <v>1892</v>
      </c>
      <c r="J86" s="291">
        <v>20</v>
      </c>
      <c r="K86" s="279"/>
    </row>
    <row r="87" spans="2:11" s="1" customFormat="1" ht="15" customHeight="1">
      <c r="B87" s="290"/>
      <c r="C87" s="267" t="s">
        <v>1909</v>
      </c>
      <c r="D87" s="267"/>
      <c r="E87" s="267"/>
      <c r="F87" s="288" t="s">
        <v>1896</v>
      </c>
      <c r="G87" s="289"/>
      <c r="H87" s="267" t="s">
        <v>1910</v>
      </c>
      <c r="I87" s="267" t="s">
        <v>1892</v>
      </c>
      <c r="J87" s="267">
        <v>50</v>
      </c>
      <c r="K87" s="279"/>
    </row>
    <row r="88" spans="2:11" s="1" customFormat="1" ht="15" customHeight="1">
      <c r="B88" s="290"/>
      <c r="C88" s="267" t="s">
        <v>1911</v>
      </c>
      <c r="D88" s="267"/>
      <c r="E88" s="267"/>
      <c r="F88" s="288" t="s">
        <v>1896</v>
      </c>
      <c r="G88" s="289"/>
      <c r="H88" s="267" t="s">
        <v>1912</v>
      </c>
      <c r="I88" s="267" t="s">
        <v>1892</v>
      </c>
      <c r="J88" s="267">
        <v>20</v>
      </c>
      <c r="K88" s="279"/>
    </row>
    <row r="89" spans="2:11" s="1" customFormat="1" ht="15" customHeight="1">
      <c r="B89" s="290"/>
      <c r="C89" s="267" t="s">
        <v>1913</v>
      </c>
      <c r="D89" s="267"/>
      <c r="E89" s="267"/>
      <c r="F89" s="288" t="s">
        <v>1896</v>
      </c>
      <c r="G89" s="289"/>
      <c r="H89" s="267" t="s">
        <v>1914</v>
      </c>
      <c r="I89" s="267" t="s">
        <v>1892</v>
      </c>
      <c r="J89" s="267">
        <v>20</v>
      </c>
      <c r="K89" s="279"/>
    </row>
    <row r="90" spans="2:11" s="1" customFormat="1" ht="15" customHeight="1">
      <c r="B90" s="290"/>
      <c r="C90" s="267" t="s">
        <v>1915</v>
      </c>
      <c r="D90" s="267"/>
      <c r="E90" s="267"/>
      <c r="F90" s="288" t="s">
        <v>1896</v>
      </c>
      <c r="G90" s="289"/>
      <c r="H90" s="267" t="s">
        <v>1916</v>
      </c>
      <c r="I90" s="267" t="s">
        <v>1892</v>
      </c>
      <c r="J90" s="267">
        <v>50</v>
      </c>
      <c r="K90" s="279"/>
    </row>
    <row r="91" spans="2:11" s="1" customFormat="1" ht="15" customHeight="1">
      <c r="B91" s="290"/>
      <c r="C91" s="267" t="s">
        <v>1917</v>
      </c>
      <c r="D91" s="267"/>
      <c r="E91" s="267"/>
      <c r="F91" s="288" t="s">
        <v>1896</v>
      </c>
      <c r="G91" s="289"/>
      <c r="H91" s="267" t="s">
        <v>1917</v>
      </c>
      <c r="I91" s="267" t="s">
        <v>1892</v>
      </c>
      <c r="J91" s="267">
        <v>50</v>
      </c>
      <c r="K91" s="279"/>
    </row>
    <row r="92" spans="2:11" s="1" customFormat="1" ht="15" customHeight="1">
      <c r="B92" s="290"/>
      <c r="C92" s="267" t="s">
        <v>1918</v>
      </c>
      <c r="D92" s="267"/>
      <c r="E92" s="267"/>
      <c r="F92" s="288" t="s">
        <v>1896</v>
      </c>
      <c r="G92" s="289"/>
      <c r="H92" s="267" t="s">
        <v>1919</v>
      </c>
      <c r="I92" s="267" t="s">
        <v>1892</v>
      </c>
      <c r="J92" s="267">
        <v>255</v>
      </c>
      <c r="K92" s="279"/>
    </row>
    <row r="93" spans="2:11" s="1" customFormat="1" ht="15" customHeight="1">
      <c r="B93" s="290"/>
      <c r="C93" s="267" t="s">
        <v>1920</v>
      </c>
      <c r="D93" s="267"/>
      <c r="E93" s="267"/>
      <c r="F93" s="288" t="s">
        <v>1890</v>
      </c>
      <c r="G93" s="289"/>
      <c r="H93" s="267" t="s">
        <v>1921</v>
      </c>
      <c r="I93" s="267" t="s">
        <v>1922</v>
      </c>
      <c r="J93" s="267"/>
      <c r="K93" s="279"/>
    </row>
    <row r="94" spans="2:11" s="1" customFormat="1" ht="15" customHeight="1">
      <c r="B94" s="290"/>
      <c r="C94" s="267" t="s">
        <v>1923</v>
      </c>
      <c r="D94" s="267"/>
      <c r="E94" s="267"/>
      <c r="F94" s="288" t="s">
        <v>1890</v>
      </c>
      <c r="G94" s="289"/>
      <c r="H94" s="267" t="s">
        <v>1924</v>
      </c>
      <c r="I94" s="267" t="s">
        <v>1925</v>
      </c>
      <c r="J94" s="267"/>
      <c r="K94" s="279"/>
    </row>
    <row r="95" spans="2:11" s="1" customFormat="1" ht="15" customHeight="1">
      <c r="B95" s="290"/>
      <c r="C95" s="267" t="s">
        <v>1926</v>
      </c>
      <c r="D95" s="267"/>
      <c r="E95" s="267"/>
      <c r="F95" s="288" t="s">
        <v>1890</v>
      </c>
      <c r="G95" s="289"/>
      <c r="H95" s="267" t="s">
        <v>1926</v>
      </c>
      <c r="I95" s="267" t="s">
        <v>1925</v>
      </c>
      <c r="J95" s="267"/>
      <c r="K95" s="279"/>
    </row>
    <row r="96" spans="2:11" s="1" customFormat="1" ht="15" customHeight="1">
      <c r="B96" s="290"/>
      <c r="C96" s="267" t="s">
        <v>38</v>
      </c>
      <c r="D96" s="267"/>
      <c r="E96" s="267"/>
      <c r="F96" s="288" t="s">
        <v>1890</v>
      </c>
      <c r="G96" s="289"/>
      <c r="H96" s="267" t="s">
        <v>1927</v>
      </c>
      <c r="I96" s="267" t="s">
        <v>1925</v>
      </c>
      <c r="J96" s="267"/>
      <c r="K96" s="279"/>
    </row>
    <row r="97" spans="2:11" s="1" customFormat="1" ht="15" customHeight="1">
      <c r="B97" s="290"/>
      <c r="C97" s="267" t="s">
        <v>48</v>
      </c>
      <c r="D97" s="267"/>
      <c r="E97" s="267"/>
      <c r="F97" s="288" t="s">
        <v>1890</v>
      </c>
      <c r="G97" s="289"/>
      <c r="H97" s="267" t="s">
        <v>1928</v>
      </c>
      <c r="I97" s="267" t="s">
        <v>1925</v>
      </c>
      <c r="J97" s="267"/>
      <c r="K97" s="279"/>
    </row>
    <row r="98" spans="2:11" s="1" customFormat="1" ht="15" customHeight="1">
      <c r="B98" s="293"/>
      <c r="C98" s="294"/>
      <c r="D98" s="294"/>
      <c r="E98" s="294"/>
      <c r="F98" s="294"/>
      <c r="G98" s="294"/>
      <c r="H98" s="294"/>
      <c r="I98" s="294"/>
      <c r="J98" s="294"/>
      <c r="K98" s="295"/>
    </row>
    <row r="99" spans="2:11" s="1" customFormat="1" ht="18.75" customHeight="1">
      <c r="B99" s="296"/>
      <c r="C99" s="297"/>
      <c r="D99" s="297"/>
      <c r="E99" s="297"/>
      <c r="F99" s="297"/>
      <c r="G99" s="297"/>
      <c r="H99" s="297"/>
      <c r="I99" s="297"/>
      <c r="J99" s="297"/>
      <c r="K99" s="296"/>
    </row>
    <row r="100" spans="2:11" s="1" customFormat="1" ht="18.75" customHeight="1">
      <c r="B100" s="274"/>
      <c r="C100" s="274"/>
      <c r="D100" s="274"/>
      <c r="E100" s="274"/>
      <c r="F100" s="274"/>
      <c r="G100" s="274"/>
      <c r="H100" s="274"/>
      <c r="I100" s="274"/>
      <c r="J100" s="274"/>
      <c r="K100" s="274"/>
    </row>
    <row r="101" spans="2:11" s="1" customFormat="1" ht="7.5" customHeight="1">
      <c r="B101" s="275"/>
      <c r="C101" s="276"/>
      <c r="D101" s="276"/>
      <c r="E101" s="276"/>
      <c r="F101" s="276"/>
      <c r="G101" s="276"/>
      <c r="H101" s="276"/>
      <c r="I101" s="276"/>
      <c r="J101" s="276"/>
      <c r="K101" s="277"/>
    </row>
    <row r="102" spans="2:11" s="1" customFormat="1" ht="45" customHeight="1">
      <c r="B102" s="278"/>
      <c r="C102" s="396" t="s">
        <v>1929</v>
      </c>
      <c r="D102" s="396"/>
      <c r="E102" s="396"/>
      <c r="F102" s="396"/>
      <c r="G102" s="396"/>
      <c r="H102" s="396"/>
      <c r="I102" s="396"/>
      <c r="J102" s="396"/>
      <c r="K102" s="279"/>
    </row>
    <row r="103" spans="2:11" s="1" customFormat="1" ht="17.25" customHeight="1">
      <c r="B103" s="278"/>
      <c r="C103" s="280" t="s">
        <v>1884</v>
      </c>
      <c r="D103" s="280"/>
      <c r="E103" s="280"/>
      <c r="F103" s="280" t="s">
        <v>1885</v>
      </c>
      <c r="G103" s="281"/>
      <c r="H103" s="280" t="s">
        <v>54</v>
      </c>
      <c r="I103" s="280" t="s">
        <v>57</v>
      </c>
      <c r="J103" s="280" t="s">
        <v>1886</v>
      </c>
      <c r="K103" s="279"/>
    </row>
    <row r="104" spans="2:11" s="1" customFormat="1" ht="17.25" customHeight="1">
      <c r="B104" s="278"/>
      <c r="C104" s="282" t="s">
        <v>1887</v>
      </c>
      <c r="D104" s="282"/>
      <c r="E104" s="282"/>
      <c r="F104" s="283" t="s">
        <v>1888</v>
      </c>
      <c r="G104" s="284"/>
      <c r="H104" s="282"/>
      <c r="I104" s="282"/>
      <c r="J104" s="282" t="s">
        <v>1889</v>
      </c>
      <c r="K104" s="279"/>
    </row>
    <row r="105" spans="2:11" s="1" customFormat="1" ht="5.25" customHeight="1">
      <c r="B105" s="278"/>
      <c r="C105" s="280"/>
      <c r="D105" s="280"/>
      <c r="E105" s="280"/>
      <c r="F105" s="280"/>
      <c r="G105" s="298"/>
      <c r="H105" s="280"/>
      <c r="I105" s="280"/>
      <c r="J105" s="280"/>
      <c r="K105" s="279"/>
    </row>
    <row r="106" spans="2:11" s="1" customFormat="1" ht="15" customHeight="1">
      <c r="B106" s="278"/>
      <c r="C106" s="267" t="s">
        <v>53</v>
      </c>
      <c r="D106" s="287"/>
      <c r="E106" s="287"/>
      <c r="F106" s="288" t="s">
        <v>1890</v>
      </c>
      <c r="G106" s="267"/>
      <c r="H106" s="267" t="s">
        <v>1930</v>
      </c>
      <c r="I106" s="267" t="s">
        <v>1892</v>
      </c>
      <c r="J106" s="267">
        <v>20</v>
      </c>
      <c r="K106" s="279"/>
    </row>
    <row r="107" spans="2:11" s="1" customFormat="1" ht="15" customHeight="1">
      <c r="B107" s="278"/>
      <c r="C107" s="267" t="s">
        <v>1893</v>
      </c>
      <c r="D107" s="267"/>
      <c r="E107" s="267"/>
      <c r="F107" s="288" t="s">
        <v>1890</v>
      </c>
      <c r="G107" s="267"/>
      <c r="H107" s="267" t="s">
        <v>1930</v>
      </c>
      <c r="I107" s="267" t="s">
        <v>1892</v>
      </c>
      <c r="J107" s="267">
        <v>120</v>
      </c>
      <c r="K107" s="279"/>
    </row>
    <row r="108" spans="2:11" s="1" customFormat="1" ht="15" customHeight="1">
      <c r="B108" s="290"/>
      <c r="C108" s="267" t="s">
        <v>1895</v>
      </c>
      <c r="D108" s="267"/>
      <c r="E108" s="267"/>
      <c r="F108" s="288" t="s">
        <v>1896</v>
      </c>
      <c r="G108" s="267"/>
      <c r="H108" s="267" t="s">
        <v>1930</v>
      </c>
      <c r="I108" s="267" t="s">
        <v>1892</v>
      </c>
      <c r="J108" s="267">
        <v>50</v>
      </c>
      <c r="K108" s="279"/>
    </row>
    <row r="109" spans="2:11" s="1" customFormat="1" ht="15" customHeight="1">
      <c r="B109" s="290"/>
      <c r="C109" s="267" t="s">
        <v>1898</v>
      </c>
      <c r="D109" s="267"/>
      <c r="E109" s="267"/>
      <c r="F109" s="288" t="s">
        <v>1890</v>
      </c>
      <c r="G109" s="267"/>
      <c r="H109" s="267" t="s">
        <v>1930</v>
      </c>
      <c r="I109" s="267" t="s">
        <v>1900</v>
      </c>
      <c r="J109" s="267"/>
      <c r="K109" s="279"/>
    </row>
    <row r="110" spans="2:11" s="1" customFormat="1" ht="15" customHeight="1">
      <c r="B110" s="290"/>
      <c r="C110" s="267" t="s">
        <v>1909</v>
      </c>
      <c r="D110" s="267"/>
      <c r="E110" s="267"/>
      <c r="F110" s="288" t="s">
        <v>1896</v>
      </c>
      <c r="G110" s="267"/>
      <c r="H110" s="267" t="s">
        <v>1930</v>
      </c>
      <c r="I110" s="267" t="s">
        <v>1892</v>
      </c>
      <c r="J110" s="267">
        <v>50</v>
      </c>
      <c r="K110" s="279"/>
    </row>
    <row r="111" spans="2:11" s="1" customFormat="1" ht="15" customHeight="1">
      <c r="B111" s="290"/>
      <c r="C111" s="267" t="s">
        <v>1917</v>
      </c>
      <c r="D111" s="267"/>
      <c r="E111" s="267"/>
      <c r="F111" s="288" t="s">
        <v>1896</v>
      </c>
      <c r="G111" s="267"/>
      <c r="H111" s="267" t="s">
        <v>1930</v>
      </c>
      <c r="I111" s="267" t="s">
        <v>1892</v>
      </c>
      <c r="J111" s="267">
        <v>50</v>
      </c>
      <c r="K111" s="279"/>
    </row>
    <row r="112" spans="2:11" s="1" customFormat="1" ht="15" customHeight="1">
      <c r="B112" s="290"/>
      <c r="C112" s="267" t="s">
        <v>1915</v>
      </c>
      <c r="D112" s="267"/>
      <c r="E112" s="267"/>
      <c r="F112" s="288" t="s">
        <v>1896</v>
      </c>
      <c r="G112" s="267"/>
      <c r="H112" s="267" t="s">
        <v>1930</v>
      </c>
      <c r="I112" s="267" t="s">
        <v>1892</v>
      </c>
      <c r="J112" s="267">
        <v>50</v>
      </c>
      <c r="K112" s="279"/>
    </row>
    <row r="113" spans="2:11" s="1" customFormat="1" ht="15" customHeight="1">
      <c r="B113" s="290"/>
      <c r="C113" s="267" t="s">
        <v>53</v>
      </c>
      <c r="D113" s="267"/>
      <c r="E113" s="267"/>
      <c r="F113" s="288" t="s">
        <v>1890</v>
      </c>
      <c r="G113" s="267"/>
      <c r="H113" s="267" t="s">
        <v>1931</v>
      </c>
      <c r="I113" s="267" t="s">
        <v>1892</v>
      </c>
      <c r="J113" s="267">
        <v>20</v>
      </c>
      <c r="K113" s="279"/>
    </row>
    <row r="114" spans="2:11" s="1" customFormat="1" ht="15" customHeight="1">
      <c r="B114" s="290"/>
      <c r="C114" s="267" t="s">
        <v>1932</v>
      </c>
      <c r="D114" s="267"/>
      <c r="E114" s="267"/>
      <c r="F114" s="288" t="s">
        <v>1890</v>
      </c>
      <c r="G114" s="267"/>
      <c r="H114" s="267" t="s">
        <v>1933</v>
      </c>
      <c r="I114" s="267" t="s">
        <v>1892</v>
      </c>
      <c r="J114" s="267">
        <v>120</v>
      </c>
      <c r="K114" s="279"/>
    </row>
    <row r="115" spans="2:11" s="1" customFormat="1" ht="15" customHeight="1">
      <c r="B115" s="290"/>
      <c r="C115" s="267" t="s">
        <v>38</v>
      </c>
      <c r="D115" s="267"/>
      <c r="E115" s="267"/>
      <c r="F115" s="288" t="s">
        <v>1890</v>
      </c>
      <c r="G115" s="267"/>
      <c r="H115" s="267" t="s">
        <v>1934</v>
      </c>
      <c r="I115" s="267" t="s">
        <v>1925</v>
      </c>
      <c r="J115" s="267"/>
      <c r="K115" s="279"/>
    </row>
    <row r="116" spans="2:11" s="1" customFormat="1" ht="15" customHeight="1">
      <c r="B116" s="290"/>
      <c r="C116" s="267" t="s">
        <v>48</v>
      </c>
      <c r="D116" s="267"/>
      <c r="E116" s="267"/>
      <c r="F116" s="288" t="s">
        <v>1890</v>
      </c>
      <c r="G116" s="267"/>
      <c r="H116" s="267" t="s">
        <v>1935</v>
      </c>
      <c r="I116" s="267" t="s">
        <v>1925</v>
      </c>
      <c r="J116" s="267"/>
      <c r="K116" s="279"/>
    </row>
    <row r="117" spans="2:11" s="1" customFormat="1" ht="15" customHeight="1">
      <c r="B117" s="290"/>
      <c r="C117" s="267" t="s">
        <v>57</v>
      </c>
      <c r="D117" s="267"/>
      <c r="E117" s="267"/>
      <c r="F117" s="288" t="s">
        <v>1890</v>
      </c>
      <c r="G117" s="267"/>
      <c r="H117" s="267" t="s">
        <v>1936</v>
      </c>
      <c r="I117" s="267" t="s">
        <v>1937</v>
      </c>
      <c r="J117" s="267"/>
      <c r="K117" s="279"/>
    </row>
    <row r="118" spans="2:11" s="1" customFormat="1" ht="15" customHeight="1">
      <c r="B118" s="293"/>
      <c r="C118" s="299"/>
      <c r="D118" s="299"/>
      <c r="E118" s="299"/>
      <c r="F118" s="299"/>
      <c r="G118" s="299"/>
      <c r="H118" s="299"/>
      <c r="I118" s="299"/>
      <c r="J118" s="299"/>
      <c r="K118" s="295"/>
    </row>
    <row r="119" spans="2:11" s="1" customFormat="1" ht="18.75" customHeight="1">
      <c r="B119" s="300"/>
      <c r="C119" s="301"/>
      <c r="D119" s="301"/>
      <c r="E119" s="301"/>
      <c r="F119" s="302"/>
      <c r="G119" s="301"/>
      <c r="H119" s="301"/>
      <c r="I119" s="301"/>
      <c r="J119" s="301"/>
      <c r="K119" s="300"/>
    </row>
    <row r="120" spans="2:11" s="1" customFormat="1" ht="18.75" customHeight="1">
      <c r="B120" s="274"/>
      <c r="C120" s="274"/>
      <c r="D120" s="274"/>
      <c r="E120" s="274"/>
      <c r="F120" s="274"/>
      <c r="G120" s="274"/>
      <c r="H120" s="274"/>
      <c r="I120" s="274"/>
      <c r="J120" s="274"/>
      <c r="K120" s="274"/>
    </row>
    <row r="121" spans="2:11" s="1" customFormat="1" ht="7.5" customHeight="1">
      <c r="B121" s="303"/>
      <c r="C121" s="304"/>
      <c r="D121" s="304"/>
      <c r="E121" s="304"/>
      <c r="F121" s="304"/>
      <c r="G121" s="304"/>
      <c r="H121" s="304"/>
      <c r="I121" s="304"/>
      <c r="J121" s="304"/>
      <c r="K121" s="305"/>
    </row>
    <row r="122" spans="2:11" s="1" customFormat="1" ht="45" customHeight="1">
      <c r="B122" s="306"/>
      <c r="C122" s="394" t="s">
        <v>1938</v>
      </c>
      <c r="D122" s="394"/>
      <c r="E122" s="394"/>
      <c r="F122" s="394"/>
      <c r="G122" s="394"/>
      <c r="H122" s="394"/>
      <c r="I122" s="394"/>
      <c r="J122" s="394"/>
      <c r="K122" s="307"/>
    </row>
    <row r="123" spans="2:11" s="1" customFormat="1" ht="17.25" customHeight="1">
      <c r="B123" s="308"/>
      <c r="C123" s="280" t="s">
        <v>1884</v>
      </c>
      <c r="D123" s="280"/>
      <c r="E123" s="280"/>
      <c r="F123" s="280" t="s">
        <v>1885</v>
      </c>
      <c r="G123" s="281"/>
      <c r="H123" s="280" t="s">
        <v>54</v>
      </c>
      <c r="I123" s="280" t="s">
        <v>57</v>
      </c>
      <c r="J123" s="280" t="s">
        <v>1886</v>
      </c>
      <c r="K123" s="309"/>
    </row>
    <row r="124" spans="2:11" s="1" customFormat="1" ht="17.25" customHeight="1">
      <c r="B124" s="308"/>
      <c r="C124" s="282" t="s">
        <v>1887</v>
      </c>
      <c r="D124" s="282"/>
      <c r="E124" s="282"/>
      <c r="F124" s="283" t="s">
        <v>1888</v>
      </c>
      <c r="G124" s="284"/>
      <c r="H124" s="282"/>
      <c r="I124" s="282"/>
      <c r="J124" s="282" t="s">
        <v>1889</v>
      </c>
      <c r="K124" s="309"/>
    </row>
    <row r="125" spans="2:11" s="1" customFormat="1" ht="5.25" customHeight="1">
      <c r="B125" s="310"/>
      <c r="C125" s="285"/>
      <c r="D125" s="285"/>
      <c r="E125" s="285"/>
      <c r="F125" s="285"/>
      <c r="G125" s="311"/>
      <c r="H125" s="285"/>
      <c r="I125" s="285"/>
      <c r="J125" s="285"/>
      <c r="K125" s="312"/>
    </row>
    <row r="126" spans="2:11" s="1" customFormat="1" ht="15" customHeight="1">
      <c r="B126" s="310"/>
      <c r="C126" s="267" t="s">
        <v>1893</v>
      </c>
      <c r="D126" s="287"/>
      <c r="E126" s="287"/>
      <c r="F126" s="288" t="s">
        <v>1890</v>
      </c>
      <c r="G126" s="267"/>
      <c r="H126" s="267" t="s">
        <v>1930</v>
      </c>
      <c r="I126" s="267" t="s">
        <v>1892</v>
      </c>
      <c r="J126" s="267">
        <v>120</v>
      </c>
      <c r="K126" s="313"/>
    </row>
    <row r="127" spans="2:11" s="1" customFormat="1" ht="15" customHeight="1">
      <c r="B127" s="310"/>
      <c r="C127" s="267" t="s">
        <v>1939</v>
      </c>
      <c r="D127" s="267"/>
      <c r="E127" s="267"/>
      <c r="F127" s="288" t="s">
        <v>1890</v>
      </c>
      <c r="G127" s="267"/>
      <c r="H127" s="267" t="s">
        <v>1940</v>
      </c>
      <c r="I127" s="267" t="s">
        <v>1892</v>
      </c>
      <c r="J127" s="267" t="s">
        <v>1941</v>
      </c>
      <c r="K127" s="313"/>
    </row>
    <row r="128" spans="2:11" s="1" customFormat="1" ht="15" customHeight="1">
      <c r="B128" s="310"/>
      <c r="C128" s="267" t="s">
        <v>1838</v>
      </c>
      <c r="D128" s="267"/>
      <c r="E128" s="267"/>
      <c r="F128" s="288" t="s">
        <v>1890</v>
      </c>
      <c r="G128" s="267"/>
      <c r="H128" s="267" t="s">
        <v>1942</v>
      </c>
      <c r="I128" s="267" t="s">
        <v>1892</v>
      </c>
      <c r="J128" s="267" t="s">
        <v>1941</v>
      </c>
      <c r="K128" s="313"/>
    </row>
    <row r="129" spans="2:11" s="1" customFormat="1" ht="15" customHeight="1">
      <c r="B129" s="310"/>
      <c r="C129" s="267" t="s">
        <v>1901</v>
      </c>
      <c r="D129" s="267"/>
      <c r="E129" s="267"/>
      <c r="F129" s="288" t="s">
        <v>1896</v>
      </c>
      <c r="G129" s="267"/>
      <c r="H129" s="267" t="s">
        <v>1902</v>
      </c>
      <c r="I129" s="267" t="s">
        <v>1892</v>
      </c>
      <c r="J129" s="267">
        <v>15</v>
      </c>
      <c r="K129" s="313"/>
    </row>
    <row r="130" spans="2:11" s="1" customFormat="1" ht="15" customHeight="1">
      <c r="B130" s="310"/>
      <c r="C130" s="291" t="s">
        <v>1903</v>
      </c>
      <c r="D130" s="291"/>
      <c r="E130" s="291"/>
      <c r="F130" s="292" t="s">
        <v>1896</v>
      </c>
      <c r="G130" s="291"/>
      <c r="H130" s="291" t="s">
        <v>1904</v>
      </c>
      <c r="I130" s="291" t="s">
        <v>1892</v>
      </c>
      <c r="J130" s="291">
        <v>15</v>
      </c>
      <c r="K130" s="313"/>
    </row>
    <row r="131" spans="2:11" s="1" customFormat="1" ht="15" customHeight="1">
      <c r="B131" s="310"/>
      <c r="C131" s="291" t="s">
        <v>1905</v>
      </c>
      <c r="D131" s="291"/>
      <c r="E131" s="291"/>
      <c r="F131" s="292" t="s">
        <v>1896</v>
      </c>
      <c r="G131" s="291"/>
      <c r="H131" s="291" t="s">
        <v>1906</v>
      </c>
      <c r="I131" s="291" t="s">
        <v>1892</v>
      </c>
      <c r="J131" s="291">
        <v>20</v>
      </c>
      <c r="K131" s="313"/>
    </row>
    <row r="132" spans="2:11" s="1" customFormat="1" ht="15" customHeight="1">
      <c r="B132" s="310"/>
      <c r="C132" s="291" t="s">
        <v>1907</v>
      </c>
      <c r="D132" s="291"/>
      <c r="E132" s="291"/>
      <c r="F132" s="292" t="s">
        <v>1896</v>
      </c>
      <c r="G132" s="291"/>
      <c r="H132" s="291" t="s">
        <v>1908</v>
      </c>
      <c r="I132" s="291" t="s">
        <v>1892</v>
      </c>
      <c r="J132" s="291">
        <v>20</v>
      </c>
      <c r="K132" s="313"/>
    </row>
    <row r="133" spans="2:11" s="1" customFormat="1" ht="15" customHeight="1">
      <c r="B133" s="310"/>
      <c r="C133" s="267" t="s">
        <v>1895</v>
      </c>
      <c r="D133" s="267"/>
      <c r="E133" s="267"/>
      <c r="F133" s="288" t="s">
        <v>1896</v>
      </c>
      <c r="G133" s="267"/>
      <c r="H133" s="267" t="s">
        <v>1930</v>
      </c>
      <c r="I133" s="267" t="s">
        <v>1892</v>
      </c>
      <c r="J133" s="267">
        <v>50</v>
      </c>
      <c r="K133" s="313"/>
    </row>
    <row r="134" spans="2:11" s="1" customFormat="1" ht="15" customHeight="1">
      <c r="B134" s="310"/>
      <c r="C134" s="267" t="s">
        <v>1909</v>
      </c>
      <c r="D134" s="267"/>
      <c r="E134" s="267"/>
      <c r="F134" s="288" t="s">
        <v>1896</v>
      </c>
      <c r="G134" s="267"/>
      <c r="H134" s="267" t="s">
        <v>1930</v>
      </c>
      <c r="I134" s="267" t="s">
        <v>1892</v>
      </c>
      <c r="J134" s="267">
        <v>50</v>
      </c>
      <c r="K134" s="313"/>
    </row>
    <row r="135" spans="2:11" s="1" customFormat="1" ht="15" customHeight="1">
      <c r="B135" s="310"/>
      <c r="C135" s="267" t="s">
        <v>1915</v>
      </c>
      <c r="D135" s="267"/>
      <c r="E135" s="267"/>
      <c r="F135" s="288" t="s">
        <v>1896</v>
      </c>
      <c r="G135" s="267"/>
      <c r="H135" s="267" t="s">
        <v>1930</v>
      </c>
      <c r="I135" s="267" t="s">
        <v>1892</v>
      </c>
      <c r="J135" s="267">
        <v>50</v>
      </c>
      <c r="K135" s="313"/>
    </row>
    <row r="136" spans="2:11" s="1" customFormat="1" ht="15" customHeight="1">
      <c r="B136" s="310"/>
      <c r="C136" s="267" t="s">
        <v>1917</v>
      </c>
      <c r="D136" s="267"/>
      <c r="E136" s="267"/>
      <c r="F136" s="288" t="s">
        <v>1896</v>
      </c>
      <c r="G136" s="267"/>
      <c r="H136" s="267" t="s">
        <v>1930</v>
      </c>
      <c r="I136" s="267" t="s">
        <v>1892</v>
      </c>
      <c r="J136" s="267">
        <v>50</v>
      </c>
      <c r="K136" s="313"/>
    </row>
    <row r="137" spans="2:11" s="1" customFormat="1" ht="15" customHeight="1">
      <c r="B137" s="310"/>
      <c r="C137" s="267" t="s">
        <v>1918</v>
      </c>
      <c r="D137" s="267"/>
      <c r="E137" s="267"/>
      <c r="F137" s="288" t="s">
        <v>1896</v>
      </c>
      <c r="G137" s="267"/>
      <c r="H137" s="267" t="s">
        <v>1943</v>
      </c>
      <c r="I137" s="267" t="s">
        <v>1892</v>
      </c>
      <c r="J137" s="267">
        <v>255</v>
      </c>
      <c r="K137" s="313"/>
    </row>
    <row r="138" spans="2:11" s="1" customFormat="1" ht="15" customHeight="1">
      <c r="B138" s="310"/>
      <c r="C138" s="267" t="s">
        <v>1920</v>
      </c>
      <c r="D138" s="267"/>
      <c r="E138" s="267"/>
      <c r="F138" s="288" t="s">
        <v>1890</v>
      </c>
      <c r="G138" s="267"/>
      <c r="H138" s="267" t="s">
        <v>1944</v>
      </c>
      <c r="I138" s="267" t="s">
        <v>1922</v>
      </c>
      <c r="J138" s="267"/>
      <c r="K138" s="313"/>
    </row>
    <row r="139" spans="2:11" s="1" customFormat="1" ht="15" customHeight="1">
      <c r="B139" s="310"/>
      <c r="C139" s="267" t="s">
        <v>1923</v>
      </c>
      <c r="D139" s="267"/>
      <c r="E139" s="267"/>
      <c r="F139" s="288" t="s">
        <v>1890</v>
      </c>
      <c r="G139" s="267"/>
      <c r="H139" s="267" t="s">
        <v>1945</v>
      </c>
      <c r="I139" s="267" t="s">
        <v>1925</v>
      </c>
      <c r="J139" s="267"/>
      <c r="K139" s="313"/>
    </row>
    <row r="140" spans="2:11" s="1" customFormat="1" ht="15" customHeight="1">
      <c r="B140" s="310"/>
      <c r="C140" s="267" t="s">
        <v>1926</v>
      </c>
      <c r="D140" s="267"/>
      <c r="E140" s="267"/>
      <c r="F140" s="288" t="s">
        <v>1890</v>
      </c>
      <c r="G140" s="267"/>
      <c r="H140" s="267" t="s">
        <v>1926</v>
      </c>
      <c r="I140" s="267" t="s">
        <v>1925</v>
      </c>
      <c r="J140" s="267"/>
      <c r="K140" s="313"/>
    </row>
    <row r="141" spans="2:11" s="1" customFormat="1" ht="15" customHeight="1">
      <c r="B141" s="310"/>
      <c r="C141" s="267" t="s">
        <v>38</v>
      </c>
      <c r="D141" s="267"/>
      <c r="E141" s="267"/>
      <c r="F141" s="288" t="s">
        <v>1890</v>
      </c>
      <c r="G141" s="267"/>
      <c r="H141" s="267" t="s">
        <v>1946</v>
      </c>
      <c r="I141" s="267" t="s">
        <v>1925</v>
      </c>
      <c r="J141" s="267"/>
      <c r="K141" s="313"/>
    </row>
    <row r="142" spans="2:11" s="1" customFormat="1" ht="15" customHeight="1">
      <c r="B142" s="310"/>
      <c r="C142" s="267" t="s">
        <v>1947</v>
      </c>
      <c r="D142" s="267"/>
      <c r="E142" s="267"/>
      <c r="F142" s="288" t="s">
        <v>1890</v>
      </c>
      <c r="G142" s="267"/>
      <c r="H142" s="267" t="s">
        <v>1948</v>
      </c>
      <c r="I142" s="267" t="s">
        <v>1925</v>
      </c>
      <c r="J142" s="267"/>
      <c r="K142" s="313"/>
    </row>
    <row r="143" spans="2:11" s="1" customFormat="1" ht="15" customHeight="1">
      <c r="B143" s="314"/>
      <c r="C143" s="315"/>
      <c r="D143" s="315"/>
      <c r="E143" s="315"/>
      <c r="F143" s="315"/>
      <c r="G143" s="315"/>
      <c r="H143" s="315"/>
      <c r="I143" s="315"/>
      <c r="J143" s="315"/>
      <c r="K143" s="316"/>
    </row>
    <row r="144" spans="2:11" s="1" customFormat="1" ht="18.75" customHeight="1">
      <c r="B144" s="301"/>
      <c r="C144" s="301"/>
      <c r="D144" s="301"/>
      <c r="E144" s="301"/>
      <c r="F144" s="302"/>
      <c r="G144" s="301"/>
      <c r="H144" s="301"/>
      <c r="I144" s="301"/>
      <c r="J144" s="301"/>
      <c r="K144" s="301"/>
    </row>
    <row r="145" spans="2:11" s="1" customFormat="1" ht="18.75" customHeight="1">
      <c r="B145" s="274"/>
      <c r="C145" s="274"/>
      <c r="D145" s="274"/>
      <c r="E145" s="274"/>
      <c r="F145" s="274"/>
      <c r="G145" s="274"/>
      <c r="H145" s="274"/>
      <c r="I145" s="274"/>
      <c r="J145" s="274"/>
      <c r="K145" s="274"/>
    </row>
    <row r="146" spans="2:11" s="1" customFormat="1" ht="7.5" customHeight="1">
      <c r="B146" s="275"/>
      <c r="C146" s="276"/>
      <c r="D146" s="276"/>
      <c r="E146" s="276"/>
      <c r="F146" s="276"/>
      <c r="G146" s="276"/>
      <c r="H146" s="276"/>
      <c r="I146" s="276"/>
      <c r="J146" s="276"/>
      <c r="K146" s="277"/>
    </row>
    <row r="147" spans="2:11" s="1" customFormat="1" ht="45" customHeight="1">
      <c r="B147" s="278"/>
      <c r="C147" s="396" t="s">
        <v>1949</v>
      </c>
      <c r="D147" s="396"/>
      <c r="E147" s="396"/>
      <c r="F147" s="396"/>
      <c r="G147" s="396"/>
      <c r="H147" s="396"/>
      <c r="I147" s="396"/>
      <c r="J147" s="396"/>
      <c r="K147" s="279"/>
    </row>
    <row r="148" spans="2:11" s="1" customFormat="1" ht="17.25" customHeight="1">
      <c r="B148" s="278"/>
      <c r="C148" s="280" t="s">
        <v>1884</v>
      </c>
      <c r="D148" s="280"/>
      <c r="E148" s="280"/>
      <c r="F148" s="280" t="s">
        <v>1885</v>
      </c>
      <c r="G148" s="281"/>
      <c r="H148" s="280" t="s">
        <v>54</v>
      </c>
      <c r="I148" s="280" t="s">
        <v>57</v>
      </c>
      <c r="J148" s="280" t="s">
        <v>1886</v>
      </c>
      <c r="K148" s="279"/>
    </row>
    <row r="149" spans="2:11" s="1" customFormat="1" ht="17.25" customHeight="1">
      <c r="B149" s="278"/>
      <c r="C149" s="282" t="s">
        <v>1887</v>
      </c>
      <c r="D149" s="282"/>
      <c r="E149" s="282"/>
      <c r="F149" s="283" t="s">
        <v>1888</v>
      </c>
      <c r="G149" s="284"/>
      <c r="H149" s="282"/>
      <c r="I149" s="282"/>
      <c r="J149" s="282" t="s">
        <v>1889</v>
      </c>
      <c r="K149" s="279"/>
    </row>
    <row r="150" spans="2:11" s="1" customFormat="1" ht="5.25" customHeight="1">
      <c r="B150" s="290"/>
      <c r="C150" s="285"/>
      <c r="D150" s="285"/>
      <c r="E150" s="285"/>
      <c r="F150" s="285"/>
      <c r="G150" s="286"/>
      <c r="H150" s="285"/>
      <c r="I150" s="285"/>
      <c r="J150" s="285"/>
      <c r="K150" s="313"/>
    </row>
    <row r="151" spans="2:11" s="1" customFormat="1" ht="15" customHeight="1">
      <c r="B151" s="290"/>
      <c r="C151" s="317" t="s">
        <v>1893</v>
      </c>
      <c r="D151" s="267"/>
      <c r="E151" s="267"/>
      <c r="F151" s="318" t="s">
        <v>1890</v>
      </c>
      <c r="G151" s="267"/>
      <c r="H151" s="317" t="s">
        <v>1930</v>
      </c>
      <c r="I151" s="317" t="s">
        <v>1892</v>
      </c>
      <c r="J151" s="317">
        <v>120</v>
      </c>
      <c r="K151" s="313"/>
    </row>
    <row r="152" spans="2:11" s="1" customFormat="1" ht="15" customHeight="1">
      <c r="B152" s="290"/>
      <c r="C152" s="317" t="s">
        <v>1939</v>
      </c>
      <c r="D152" s="267"/>
      <c r="E152" s="267"/>
      <c r="F152" s="318" t="s">
        <v>1890</v>
      </c>
      <c r="G152" s="267"/>
      <c r="H152" s="317" t="s">
        <v>1950</v>
      </c>
      <c r="I152" s="317" t="s">
        <v>1892</v>
      </c>
      <c r="J152" s="317" t="s">
        <v>1941</v>
      </c>
      <c r="K152" s="313"/>
    </row>
    <row r="153" spans="2:11" s="1" customFormat="1" ht="15" customHeight="1">
      <c r="B153" s="290"/>
      <c r="C153" s="317" t="s">
        <v>1838</v>
      </c>
      <c r="D153" s="267"/>
      <c r="E153" s="267"/>
      <c r="F153" s="318" t="s">
        <v>1890</v>
      </c>
      <c r="G153" s="267"/>
      <c r="H153" s="317" t="s">
        <v>1951</v>
      </c>
      <c r="I153" s="317" t="s">
        <v>1892</v>
      </c>
      <c r="J153" s="317" t="s">
        <v>1941</v>
      </c>
      <c r="K153" s="313"/>
    </row>
    <row r="154" spans="2:11" s="1" customFormat="1" ht="15" customHeight="1">
      <c r="B154" s="290"/>
      <c r="C154" s="317" t="s">
        <v>1895</v>
      </c>
      <c r="D154" s="267"/>
      <c r="E154" s="267"/>
      <c r="F154" s="318" t="s">
        <v>1896</v>
      </c>
      <c r="G154" s="267"/>
      <c r="H154" s="317" t="s">
        <v>1930</v>
      </c>
      <c r="I154" s="317" t="s">
        <v>1892</v>
      </c>
      <c r="J154" s="317">
        <v>50</v>
      </c>
      <c r="K154" s="313"/>
    </row>
    <row r="155" spans="2:11" s="1" customFormat="1" ht="15" customHeight="1">
      <c r="B155" s="290"/>
      <c r="C155" s="317" t="s">
        <v>1898</v>
      </c>
      <c r="D155" s="267"/>
      <c r="E155" s="267"/>
      <c r="F155" s="318" t="s">
        <v>1890</v>
      </c>
      <c r="G155" s="267"/>
      <c r="H155" s="317" t="s">
        <v>1930</v>
      </c>
      <c r="I155" s="317" t="s">
        <v>1900</v>
      </c>
      <c r="J155" s="317"/>
      <c r="K155" s="313"/>
    </row>
    <row r="156" spans="2:11" s="1" customFormat="1" ht="15" customHeight="1">
      <c r="B156" s="290"/>
      <c r="C156" s="317" t="s">
        <v>1909</v>
      </c>
      <c r="D156" s="267"/>
      <c r="E156" s="267"/>
      <c r="F156" s="318" t="s">
        <v>1896</v>
      </c>
      <c r="G156" s="267"/>
      <c r="H156" s="317" t="s">
        <v>1930</v>
      </c>
      <c r="I156" s="317" t="s">
        <v>1892</v>
      </c>
      <c r="J156" s="317">
        <v>50</v>
      </c>
      <c r="K156" s="313"/>
    </row>
    <row r="157" spans="2:11" s="1" customFormat="1" ht="15" customHeight="1">
      <c r="B157" s="290"/>
      <c r="C157" s="317" t="s">
        <v>1917</v>
      </c>
      <c r="D157" s="267"/>
      <c r="E157" s="267"/>
      <c r="F157" s="318" t="s">
        <v>1896</v>
      </c>
      <c r="G157" s="267"/>
      <c r="H157" s="317" t="s">
        <v>1930</v>
      </c>
      <c r="I157" s="317" t="s">
        <v>1892</v>
      </c>
      <c r="J157" s="317">
        <v>50</v>
      </c>
      <c r="K157" s="313"/>
    </row>
    <row r="158" spans="2:11" s="1" customFormat="1" ht="15" customHeight="1">
      <c r="B158" s="290"/>
      <c r="C158" s="317" t="s">
        <v>1915</v>
      </c>
      <c r="D158" s="267"/>
      <c r="E158" s="267"/>
      <c r="F158" s="318" t="s">
        <v>1896</v>
      </c>
      <c r="G158" s="267"/>
      <c r="H158" s="317" t="s">
        <v>1930</v>
      </c>
      <c r="I158" s="317" t="s">
        <v>1892</v>
      </c>
      <c r="J158" s="317">
        <v>50</v>
      </c>
      <c r="K158" s="313"/>
    </row>
    <row r="159" spans="2:11" s="1" customFormat="1" ht="15" customHeight="1">
      <c r="B159" s="290"/>
      <c r="C159" s="317" t="s">
        <v>108</v>
      </c>
      <c r="D159" s="267"/>
      <c r="E159" s="267"/>
      <c r="F159" s="318" t="s">
        <v>1890</v>
      </c>
      <c r="G159" s="267"/>
      <c r="H159" s="317" t="s">
        <v>1952</v>
      </c>
      <c r="I159" s="317" t="s">
        <v>1892</v>
      </c>
      <c r="J159" s="317" t="s">
        <v>1953</v>
      </c>
      <c r="K159" s="313"/>
    </row>
    <row r="160" spans="2:11" s="1" customFormat="1" ht="15" customHeight="1">
      <c r="B160" s="290"/>
      <c r="C160" s="317" t="s">
        <v>1954</v>
      </c>
      <c r="D160" s="267"/>
      <c r="E160" s="267"/>
      <c r="F160" s="318" t="s">
        <v>1890</v>
      </c>
      <c r="G160" s="267"/>
      <c r="H160" s="317" t="s">
        <v>1955</v>
      </c>
      <c r="I160" s="317" t="s">
        <v>1925</v>
      </c>
      <c r="J160" s="317"/>
      <c r="K160" s="313"/>
    </row>
    <row r="161" spans="2:11" s="1" customFormat="1" ht="15" customHeight="1">
      <c r="B161" s="319"/>
      <c r="C161" s="299"/>
      <c r="D161" s="299"/>
      <c r="E161" s="299"/>
      <c r="F161" s="299"/>
      <c r="G161" s="299"/>
      <c r="H161" s="299"/>
      <c r="I161" s="299"/>
      <c r="J161" s="299"/>
      <c r="K161" s="320"/>
    </row>
    <row r="162" spans="2:11" s="1" customFormat="1" ht="18.75" customHeight="1">
      <c r="B162" s="301"/>
      <c r="C162" s="311"/>
      <c r="D162" s="311"/>
      <c r="E162" s="311"/>
      <c r="F162" s="321"/>
      <c r="G162" s="311"/>
      <c r="H162" s="311"/>
      <c r="I162" s="311"/>
      <c r="J162" s="311"/>
      <c r="K162" s="301"/>
    </row>
    <row r="163" spans="2:11" s="1" customFormat="1" ht="18.75" customHeight="1">
      <c r="B163" s="274"/>
      <c r="C163" s="274"/>
      <c r="D163" s="274"/>
      <c r="E163" s="274"/>
      <c r="F163" s="274"/>
      <c r="G163" s="274"/>
      <c r="H163" s="274"/>
      <c r="I163" s="274"/>
      <c r="J163" s="274"/>
      <c r="K163" s="274"/>
    </row>
    <row r="164" spans="2:11" s="1" customFormat="1" ht="7.5" customHeight="1">
      <c r="B164" s="256"/>
      <c r="C164" s="257"/>
      <c r="D164" s="257"/>
      <c r="E164" s="257"/>
      <c r="F164" s="257"/>
      <c r="G164" s="257"/>
      <c r="H164" s="257"/>
      <c r="I164" s="257"/>
      <c r="J164" s="257"/>
      <c r="K164" s="258"/>
    </row>
    <row r="165" spans="2:11" s="1" customFormat="1" ht="45" customHeight="1">
      <c r="B165" s="259"/>
      <c r="C165" s="394" t="s">
        <v>1956</v>
      </c>
      <c r="D165" s="394"/>
      <c r="E165" s="394"/>
      <c r="F165" s="394"/>
      <c r="G165" s="394"/>
      <c r="H165" s="394"/>
      <c r="I165" s="394"/>
      <c r="J165" s="394"/>
      <c r="K165" s="260"/>
    </row>
    <row r="166" spans="2:11" s="1" customFormat="1" ht="17.25" customHeight="1">
      <c r="B166" s="259"/>
      <c r="C166" s="280" t="s">
        <v>1884</v>
      </c>
      <c r="D166" s="280"/>
      <c r="E166" s="280"/>
      <c r="F166" s="280" t="s">
        <v>1885</v>
      </c>
      <c r="G166" s="322"/>
      <c r="H166" s="323" t="s">
        <v>54</v>
      </c>
      <c r="I166" s="323" t="s">
        <v>57</v>
      </c>
      <c r="J166" s="280" t="s">
        <v>1886</v>
      </c>
      <c r="K166" s="260"/>
    </row>
    <row r="167" spans="2:11" s="1" customFormat="1" ht="17.25" customHeight="1">
      <c r="B167" s="261"/>
      <c r="C167" s="282" t="s">
        <v>1887</v>
      </c>
      <c r="D167" s="282"/>
      <c r="E167" s="282"/>
      <c r="F167" s="283" t="s">
        <v>1888</v>
      </c>
      <c r="G167" s="324"/>
      <c r="H167" s="325"/>
      <c r="I167" s="325"/>
      <c r="J167" s="282" t="s">
        <v>1889</v>
      </c>
      <c r="K167" s="262"/>
    </row>
    <row r="168" spans="2:11" s="1" customFormat="1" ht="5.25" customHeight="1">
      <c r="B168" s="290"/>
      <c r="C168" s="285"/>
      <c r="D168" s="285"/>
      <c r="E168" s="285"/>
      <c r="F168" s="285"/>
      <c r="G168" s="286"/>
      <c r="H168" s="285"/>
      <c r="I168" s="285"/>
      <c r="J168" s="285"/>
      <c r="K168" s="313"/>
    </row>
    <row r="169" spans="2:11" s="1" customFormat="1" ht="15" customHeight="1">
      <c r="B169" s="290"/>
      <c r="C169" s="267" t="s">
        <v>1893</v>
      </c>
      <c r="D169" s="267"/>
      <c r="E169" s="267"/>
      <c r="F169" s="288" t="s">
        <v>1890</v>
      </c>
      <c r="G169" s="267"/>
      <c r="H169" s="267" t="s">
        <v>1930</v>
      </c>
      <c r="I169" s="267" t="s">
        <v>1892</v>
      </c>
      <c r="J169" s="267">
        <v>120</v>
      </c>
      <c r="K169" s="313"/>
    </row>
    <row r="170" spans="2:11" s="1" customFormat="1" ht="15" customHeight="1">
      <c r="B170" s="290"/>
      <c r="C170" s="267" t="s">
        <v>1939</v>
      </c>
      <c r="D170" s="267"/>
      <c r="E170" s="267"/>
      <c r="F170" s="288" t="s">
        <v>1890</v>
      </c>
      <c r="G170" s="267"/>
      <c r="H170" s="267" t="s">
        <v>1940</v>
      </c>
      <c r="I170" s="267" t="s">
        <v>1892</v>
      </c>
      <c r="J170" s="267" t="s">
        <v>1941</v>
      </c>
      <c r="K170" s="313"/>
    </row>
    <row r="171" spans="2:11" s="1" customFormat="1" ht="15" customHeight="1">
      <c r="B171" s="290"/>
      <c r="C171" s="267" t="s">
        <v>1838</v>
      </c>
      <c r="D171" s="267"/>
      <c r="E171" s="267"/>
      <c r="F171" s="288" t="s">
        <v>1890</v>
      </c>
      <c r="G171" s="267"/>
      <c r="H171" s="267" t="s">
        <v>1957</v>
      </c>
      <c r="I171" s="267" t="s">
        <v>1892</v>
      </c>
      <c r="J171" s="267" t="s">
        <v>1941</v>
      </c>
      <c r="K171" s="313"/>
    </row>
    <row r="172" spans="2:11" s="1" customFormat="1" ht="15" customHeight="1">
      <c r="B172" s="290"/>
      <c r="C172" s="267" t="s">
        <v>1895</v>
      </c>
      <c r="D172" s="267"/>
      <c r="E172" s="267"/>
      <c r="F172" s="288" t="s">
        <v>1896</v>
      </c>
      <c r="G172" s="267"/>
      <c r="H172" s="267" t="s">
        <v>1957</v>
      </c>
      <c r="I172" s="267" t="s">
        <v>1892</v>
      </c>
      <c r="J172" s="267">
        <v>50</v>
      </c>
      <c r="K172" s="313"/>
    </row>
    <row r="173" spans="2:11" s="1" customFormat="1" ht="15" customHeight="1">
      <c r="B173" s="290"/>
      <c r="C173" s="267" t="s">
        <v>1898</v>
      </c>
      <c r="D173" s="267"/>
      <c r="E173" s="267"/>
      <c r="F173" s="288" t="s">
        <v>1890</v>
      </c>
      <c r="G173" s="267"/>
      <c r="H173" s="267" t="s">
        <v>1957</v>
      </c>
      <c r="I173" s="267" t="s">
        <v>1900</v>
      </c>
      <c r="J173" s="267"/>
      <c r="K173" s="313"/>
    </row>
    <row r="174" spans="2:11" s="1" customFormat="1" ht="15" customHeight="1">
      <c r="B174" s="290"/>
      <c r="C174" s="267" t="s">
        <v>1909</v>
      </c>
      <c r="D174" s="267"/>
      <c r="E174" s="267"/>
      <c r="F174" s="288" t="s">
        <v>1896</v>
      </c>
      <c r="G174" s="267"/>
      <c r="H174" s="267" t="s">
        <v>1957</v>
      </c>
      <c r="I174" s="267" t="s">
        <v>1892</v>
      </c>
      <c r="J174" s="267">
        <v>50</v>
      </c>
      <c r="K174" s="313"/>
    </row>
    <row r="175" spans="2:11" s="1" customFormat="1" ht="15" customHeight="1">
      <c r="B175" s="290"/>
      <c r="C175" s="267" t="s">
        <v>1917</v>
      </c>
      <c r="D175" s="267"/>
      <c r="E175" s="267"/>
      <c r="F175" s="288" t="s">
        <v>1896</v>
      </c>
      <c r="G175" s="267"/>
      <c r="H175" s="267" t="s">
        <v>1957</v>
      </c>
      <c r="I175" s="267" t="s">
        <v>1892</v>
      </c>
      <c r="J175" s="267">
        <v>50</v>
      </c>
      <c r="K175" s="313"/>
    </row>
    <row r="176" spans="2:11" s="1" customFormat="1" ht="15" customHeight="1">
      <c r="B176" s="290"/>
      <c r="C176" s="267" t="s">
        <v>1915</v>
      </c>
      <c r="D176" s="267"/>
      <c r="E176" s="267"/>
      <c r="F176" s="288" t="s">
        <v>1896</v>
      </c>
      <c r="G176" s="267"/>
      <c r="H176" s="267" t="s">
        <v>1957</v>
      </c>
      <c r="I176" s="267" t="s">
        <v>1892</v>
      </c>
      <c r="J176" s="267">
        <v>50</v>
      </c>
      <c r="K176" s="313"/>
    </row>
    <row r="177" spans="2:11" s="1" customFormat="1" ht="15" customHeight="1">
      <c r="B177" s="290"/>
      <c r="C177" s="267" t="s">
        <v>114</v>
      </c>
      <c r="D177" s="267"/>
      <c r="E177" s="267"/>
      <c r="F177" s="288" t="s">
        <v>1890</v>
      </c>
      <c r="G177" s="267"/>
      <c r="H177" s="267" t="s">
        <v>1958</v>
      </c>
      <c r="I177" s="267" t="s">
        <v>1959</v>
      </c>
      <c r="J177" s="267"/>
      <c r="K177" s="313"/>
    </row>
    <row r="178" spans="2:11" s="1" customFormat="1" ht="15" customHeight="1">
      <c r="B178" s="290"/>
      <c r="C178" s="267" t="s">
        <v>57</v>
      </c>
      <c r="D178" s="267"/>
      <c r="E178" s="267"/>
      <c r="F178" s="288" t="s">
        <v>1890</v>
      </c>
      <c r="G178" s="267"/>
      <c r="H178" s="267" t="s">
        <v>1960</v>
      </c>
      <c r="I178" s="267" t="s">
        <v>1961</v>
      </c>
      <c r="J178" s="267">
        <v>1</v>
      </c>
      <c r="K178" s="313"/>
    </row>
    <row r="179" spans="2:11" s="1" customFormat="1" ht="15" customHeight="1">
      <c r="B179" s="290"/>
      <c r="C179" s="267" t="s">
        <v>53</v>
      </c>
      <c r="D179" s="267"/>
      <c r="E179" s="267"/>
      <c r="F179" s="288" t="s">
        <v>1890</v>
      </c>
      <c r="G179" s="267"/>
      <c r="H179" s="267" t="s">
        <v>1962</v>
      </c>
      <c r="I179" s="267" t="s">
        <v>1892</v>
      </c>
      <c r="J179" s="267">
        <v>20</v>
      </c>
      <c r="K179" s="313"/>
    </row>
    <row r="180" spans="2:11" s="1" customFormat="1" ht="15" customHeight="1">
      <c r="B180" s="290"/>
      <c r="C180" s="267" t="s">
        <v>54</v>
      </c>
      <c r="D180" s="267"/>
      <c r="E180" s="267"/>
      <c r="F180" s="288" t="s">
        <v>1890</v>
      </c>
      <c r="G180" s="267"/>
      <c r="H180" s="267" t="s">
        <v>1963</v>
      </c>
      <c r="I180" s="267" t="s">
        <v>1892</v>
      </c>
      <c r="J180" s="267">
        <v>255</v>
      </c>
      <c r="K180" s="313"/>
    </row>
    <row r="181" spans="2:11" s="1" customFormat="1" ht="15" customHeight="1">
      <c r="B181" s="290"/>
      <c r="C181" s="267" t="s">
        <v>115</v>
      </c>
      <c r="D181" s="267"/>
      <c r="E181" s="267"/>
      <c r="F181" s="288" t="s">
        <v>1890</v>
      </c>
      <c r="G181" s="267"/>
      <c r="H181" s="267" t="s">
        <v>1854</v>
      </c>
      <c r="I181" s="267" t="s">
        <v>1892</v>
      </c>
      <c r="J181" s="267">
        <v>10</v>
      </c>
      <c r="K181" s="313"/>
    </row>
    <row r="182" spans="2:11" s="1" customFormat="1" ht="15" customHeight="1">
      <c r="B182" s="290"/>
      <c r="C182" s="267" t="s">
        <v>116</v>
      </c>
      <c r="D182" s="267"/>
      <c r="E182" s="267"/>
      <c r="F182" s="288" t="s">
        <v>1890</v>
      </c>
      <c r="G182" s="267"/>
      <c r="H182" s="267" t="s">
        <v>1964</v>
      </c>
      <c r="I182" s="267" t="s">
        <v>1925</v>
      </c>
      <c r="J182" s="267"/>
      <c r="K182" s="313"/>
    </row>
    <row r="183" spans="2:11" s="1" customFormat="1" ht="15" customHeight="1">
      <c r="B183" s="290"/>
      <c r="C183" s="267" t="s">
        <v>1965</v>
      </c>
      <c r="D183" s="267"/>
      <c r="E183" s="267"/>
      <c r="F183" s="288" t="s">
        <v>1890</v>
      </c>
      <c r="G183" s="267"/>
      <c r="H183" s="267" t="s">
        <v>1966</v>
      </c>
      <c r="I183" s="267" t="s">
        <v>1925</v>
      </c>
      <c r="J183" s="267"/>
      <c r="K183" s="313"/>
    </row>
    <row r="184" spans="2:11" s="1" customFormat="1" ht="15" customHeight="1">
      <c r="B184" s="290"/>
      <c r="C184" s="267" t="s">
        <v>1954</v>
      </c>
      <c r="D184" s="267"/>
      <c r="E184" s="267"/>
      <c r="F184" s="288" t="s">
        <v>1890</v>
      </c>
      <c r="G184" s="267"/>
      <c r="H184" s="267" t="s">
        <v>1967</v>
      </c>
      <c r="I184" s="267" t="s">
        <v>1925</v>
      </c>
      <c r="J184" s="267"/>
      <c r="K184" s="313"/>
    </row>
    <row r="185" spans="2:11" s="1" customFormat="1" ht="15" customHeight="1">
      <c r="B185" s="290"/>
      <c r="C185" s="267" t="s">
        <v>118</v>
      </c>
      <c r="D185" s="267"/>
      <c r="E185" s="267"/>
      <c r="F185" s="288" t="s">
        <v>1896</v>
      </c>
      <c r="G185" s="267"/>
      <c r="H185" s="267" t="s">
        <v>1968</v>
      </c>
      <c r="I185" s="267" t="s">
        <v>1892</v>
      </c>
      <c r="J185" s="267">
        <v>50</v>
      </c>
      <c r="K185" s="313"/>
    </row>
    <row r="186" spans="2:11" s="1" customFormat="1" ht="15" customHeight="1">
      <c r="B186" s="290"/>
      <c r="C186" s="267" t="s">
        <v>1969</v>
      </c>
      <c r="D186" s="267"/>
      <c r="E186" s="267"/>
      <c r="F186" s="288" t="s">
        <v>1896</v>
      </c>
      <c r="G186" s="267"/>
      <c r="H186" s="267" t="s">
        <v>1970</v>
      </c>
      <c r="I186" s="267" t="s">
        <v>1971</v>
      </c>
      <c r="J186" s="267"/>
      <c r="K186" s="313"/>
    </row>
    <row r="187" spans="2:11" s="1" customFormat="1" ht="15" customHeight="1">
      <c r="B187" s="290"/>
      <c r="C187" s="267" t="s">
        <v>1972</v>
      </c>
      <c r="D187" s="267"/>
      <c r="E187" s="267"/>
      <c r="F187" s="288" t="s">
        <v>1896</v>
      </c>
      <c r="G187" s="267"/>
      <c r="H187" s="267" t="s">
        <v>1973</v>
      </c>
      <c r="I187" s="267" t="s">
        <v>1971</v>
      </c>
      <c r="J187" s="267"/>
      <c r="K187" s="313"/>
    </row>
    <row r="188" spans="2:11" s="1" customFormat="1" ht="15" customHeight="1">
      <c r="B188" s="290"/>
      <c r="C188" s="267" t="s">
        <v>1974</v>
      </c>
      <c r="D188" s="267"/>
      <c r="E188" s="267"/>
      <c r="F188" s="288" t="s">
        <v>1896</v>
      </c>
      <c r="G188" s="267"/>
      <c r="H188" s="267" t="s">
        <v>1975</v>
      </c>
      <c r="I188" s="267" t="s">
        <v>1971</v>
      </c>
      <c r="J188" s="267"/>
      <c r="K188" s="313"/>
    </row>
    <row r="189" spans="2:11" s="1" customFormat="1" ht="15" customHeight="1">
      <c r="B189" s="290"/>
      <c r="C189" s="326" t="s">
        <v>1976</v>
      </c>
      <c r="D189" s="267"/>
      <c r="E189" s="267"/>
      <c r="F189" s="288" t="s">
        <v>1896</v>
      </c>
      <c r="G189" s="267"/>
      <c r="H189" s="267" t="s">
        <v>1977</v>
      </c>
      <c r="I189" s="267" t="s">
        <v>1978</v>
      </c>
      <c r="J189" s="327" t="s">
        <v>1979</v>
      </c>
      <c r="K189" s="313"/>
    </row>
    <row r="190" spans="2:11" s="18" customFormat="1" ht="15" customHeight="1">
      <c r="B190" s="328"/>
      <c r="C190" s="329" t="s">
        <v>1980</v>
      </c>
      <c r="D190" s="330"/>
      <c r="E190" s="330"/>
      <c r="F190" s="331" t="s">
        <v>1896</v>
      </c>
      <c r="G190" s="330"/>
      <c r="H190" s="330" t="s">
        <v>1981</v>
      </c>
      <c r="I190" s="330" t="s">
        <v>1978</v>
      </c>
      <c r="J190" s="332" t="s">
        <v>1979</v>
      </c>
      <c r="K190" s="333"/>
    </row>
    <row r="191" spans="2:11" s="1" customFormat="1" ht="15" customHeight="1">
      <c r="B191" s="290"/>
      <c r="C191" s="326" t="s">
        <v>42</v>
      </c>
      <c r="D191" s="267"/>
      <c r="E191" s="267"/>
      <c r="F191" s="288" t="s">
        <v>1890</v>
      </c>
      <c r="G191" s="267"/>
      <c r="H191" s="264" t="s">
        <v>1982</v>
      </c>
      <c r="I191" s="267" t="s">
        <v>1983</v>
      </c>
      <c r="J191" s="267"/>
      <c r="K191" s="313"/>
    </row>
    <row r="192" spans="2:11" s="1" customFormat="1" ht="15" customHeight="1">
      <c r="B192" s="290"/>
      <c r="C192" s="326" t="s">
        <v>1984</v>
      </c>
      <c r="D192" s="267"/>
      <c r="E192" s="267"/>
      <c r="F192" s="288" t="s">
        <v>1890</v>
      </c>
      <c r="G192" s="267"/>
      <c r="H192" s="267" t="s">
        <v>1985</v>
      </c>
      <c r="I192" s="267" t="s">
        <v>1925</v>
      </c>
      <c r="J192" s="267"/>
      <c r="K192" s="313"/>
    </row>
    <row r="193" spans="2:11" s="1" customFormat="1" ht="15" customHeight="1">
      <c r="B193" s="290"/>
      <c r="C193" s="326" t="s">
        <v>1986</v>
      </c>
      <c r="D193" s="267"/>
      <c r="E193" s="267"/>
      <c r="F193" s="288" t="s">
        <v>1890</v>
      </c>
      <c r="G193" s="267"/>
      <c r="H193" s="267" t="s">
        <v>1987</v>
      </c>
      <c r="I193" s="267" t="s">
        <v>1925</v>
      </c>
      <c r="J193" s="267"/>
      <c r="K193" s="313"/>
    </row>
    <row r="194" spans="2:11" s="1" customFormat="1" ht="15" customHeight="1">
      <c r="B194" s="290"/>
      <c r="C194" s="326" t="s">
        <v>1988</v>
      </c>
      <c r="D194" s="267"/>
      <c r="E194" s="267"/>
      <c r="F194" s="288" t="s">
        <v>1896</v>
      </c>
      <c r="G194" s="267"/>
      <c r="H194" s="267" t="s">
        <v>1989</v>
      </c>
      <c r="I194" s="267" t="s">
        <v>1925</v>
      </c>
      <c r="J194" s="267"/>
      <c r="K194" s="313"/>
    </row>
    <row r="195" spans="2:11" s="1" customFormat="1" ht="15" customHeight="1">
      <c r="B195" s="319"/>
      <c r="C195" s="334"/>
      <c r="D195" s="299"/>
      <c r="E195" s="299"/>
      <c r="F195" s="299"/>
      <c r="G195" s="299"/>
      <c r="H195" s="299"/>
      <c r="I195" s="299"/>
      <c r="J195" s="299"/>
      <c r="K195" s="320"/>
    </row>
    <row r="196" spans="2:11" s="1" customFormat="1" ht="18.75" customHeight="1">
      <c r="B196" s="301"/>
      <c r="C196" s="311"/>
      <c r="D196" s="311"/>
      <c r="E196" s="311"/>
      <c r="F196" s="321"/>
      <c r="G196" s="311"/>
      <c r="H196" s="311"/>
      <c r="I196" s="311"/>
      <c r="J196" s="311"/>
      <c r="K196" s="301"/>
    </row>
    <row r="197" spans="2:11" s="1" customFormat="1" ht="18.75" customHeight="1">
      <c r="B197" s="301"/>
      <c r="C197" s="311"/>
      <c r="D197" s="311"/>
      <c r="E197" s="311"/>
      <c r="F197" s="321"/>
      <c r="G197" s="311"/>
      <c r="H197" s="311"/>
      <c r="I197" s="311"/>
      <c r="J197" s="311"/>
      <c r="K197" s="301"/>
    </row>
    <row r="198" spans="2:11" s="1" customFormat="1" ht="18.75" customHeight="1">
      <c r="B198" s="274"/>
      <c r="C198" s="274"/>
      <c r="D198" s="274"/>
      <c r="E198" s="274"/>
      <c r="F198" s="274"/>
      <c r="G198" s="274"/>
      <c r="H198" s="274"/>
      <c r="I198" s="274"/>
      <c r="J198" s="274"/>
      <c r="K198" s="274"/>
    </row>
    <row r="199" spans="2:11" s="1" customFormat="1" ht="13.5">
      <c r="B199" s="256"/>
      <c r="C199" s="257"/>
      <c r="D199" s="257"/>
      <c r="E199" s="257"/>
      <c r="F199" s="257"/>
      <c r="G199" s="257"/>
      <c r="H199" s="257"/>
      <c r="I199" s="257"/>
      <c r="J199" s="257"/>
      <c r="K199" s="258"/>
    </row>
    <row r="200" spans="2:11" s="1" customFormat="1" ht="21">
      <c r="B200" s="259"/>
      <c r="C200" s="394" t="s">
        <v>1990</v>
      </c>
      <c r="D200" s="394"/>
      <c r="E200" s="394"/>
      <c r="F200" s="394"/>
      <c r="G200" s="394"/>
      <c r="H200" s="394"/>
      <c r="I200" s="394"/>
      <c r="J200" s="394"/>
      <c r="K200" s="260"/>
    </row>
    <row r="201" spans="2:11" s="1" customFormat="1" ht="25.5" customHeight="1">
      <c r="B201" s="259"/>
      <c r="C201" s="335" t="s">
        <v>1991</v>
      </c>
      <c r="D201" s="335"/>
      <c r="E201" s="335"/>
      <c r="F201" s="335" t="s">
        <v>1992</v>
      </c>
      <c r="G201" s="336"/>
      <c r="H201" s="395" t="s">
        <v>1993</v>
      </c>
      <c r="I201" s="395"/>
      <c r="J201" s="395"/>
      <c r="K201" s="260"/>
    </row>
    <row r="202" spans="2:11" s="1" customFormat="1" ht="5.25" customHeight="1">
      <c r="B202" s="290"/>
      <c r="C202" s="285"/>
      <c r="D202" s="285"/>
      <c r="E202" s="285"/>
      <c r="F202" s="285"/>
      <c r="G202" s="311"/>
      <c r="H202" s="285"/>
      <c r="I202" s="285"/>
      <c r="J202" s="285"/>
      <c r="K202" s="313"/>
    </row>
    <row r="203" spans="2:11" s="1" customFormat="1" ht="15" customHeight="1">
      <c r="B203" s="290"/>
      <c r="C203" s="267" t="s">
        <v>1983</v>
      </c>
      <c r="D203" s="267"/>
      <c r="E203" s="267"/>
      <c r="F203" s="288" t="s">
        <v>43</v>
      </c>
      <c r="G203" s="267"/>
      <c r="H203" s="393" t="s">
        <v>1994</v>
      </c>
      <c r="I203" s="393"/>
      <c r="J203" s="393"/>
      <c r="K203" s="313"/>
    </row>
    <row r="204" spans="2:11" s="1" customFormat="1" ht="15" customHeight="1">
      <c r="B204" s="290"/>
      <c r="C204" s="267"/>
      <c r="D204" s="267"/>
      <c r="E204" s="267"/>
      <c r="F204" s="288" t="s">
        <v>44</v>
      </c>
      <c r="G204" s="267"/>
      <c r="H204" s="393" t="s">
        <v>1995</v>
      </c>
      <c r="I204" s="393"/>
      <c r="J204" s="393"/>
      <c r="K204" s="313"/>
    </row>
    <row r="205" spans="2:11" s="1" customFormat="1" ht="15" customHeight="1">
      <c r="B205" s="290"/>
      <c r="C205" s="267"/>
      <c r="D205" s="267"/>
      <c r="E205" s="267"/>
      <c r="F205" s="288" t="s">
        <v>47</v>
      </c>
      <c r="G205" s="267"/>
      <c r="H205" s="393" t="s">
        <v>1996</v>
      </c>
      <c r="I205" s="393"/>
      <c r="J205" s="393"/>
      <c r="K205" s="313"/>
    </row>
    <row r="206" spans="2:11" s="1" customFormat="1" ht="15" customHeight="1">
      <c r="B206" s="290"/>
      <c r="C206" s="267"/>
      <c r="D206" s="267"/>
      <c r="E206" s="267"/>
      <c r="F206" s="288" t="s">
        <v>45</v>
      </c>
      <c r="G206" s="267"/>
      <c r="H206" s="393" t="s">
        <v>1997</v>
      </c>
      <c r="I206" s="393"/>
      <c r="J206" s="393"/>
      <c r="K206" s="313"/>
    </row>
    <row r="207" spans="2:11" s="1" customFormat="1" ht="15" customHeight="1">
      <c r="B207" s="290"/>
      <c r="C207" s="267"/>
      <c r="D207" s="267"/>
      <c r="E207" s="267"/>
      <c r="F207" s="288" t="s">
        <v>46</v>
      </c>
      <c r="G207" s="267"/>
      <c r="H207" s="393" t="s">
        <v>1998</v>
      </c>
      <c r="I207" s="393"/>
      <c r="J207" s="393"/>
      <c r="K207" s="313"/>
    </row>
    <row r="208" spans="2:11" s="1" customFormat="1" ht="15" customHeight="1">
      <c r="B208" s="290"/>
      <c r="C208" s="267"/>
      <c r="D208" s="267"/>
      <c r="E208" s="267"/>
      <c r="F208" s="288"/>
      <c r="G208" s="267"/>
      <c r="H208" s="267"/>
      <c r="I208" s="267"/>
      <c r="J208" s="267"/>
      <c r="K208" s="313"/>
    </row>
    <row r="209" spans="2:11" s="1" customFormat="1" ht="15" customHeight="1">
      <c r="B209" s="290"/>
      <c r="C209" s="267" t="s">
        <v>1937</v>
      </c>
      <c r="D209" s="267"/>
      <c r="E209" s="267"/>
      <c r="F209" s="288" t="s">
        <v>78</v>
      </c>
      <c r="G209" s="267"/>
      <c r="H209" s="393" t="s">
        <v>1999</v>
      </c>
      <c r="I209" s="393"/>
      <c r="J209" s="393"/>
      <c r="K209" s="313"/>
    </row>
    <row r="210" spans="2:11" s="1" customFormat="1" ht="15" customHeight="1">
      <c r="B210" s="290"/>
      <c r="C210" s="267"/>
      <c r="D210" s="267"/>
      <c r="E210" s="267"/>
      <c r="F210" s="288" t="s">
        <v>1832</v>
      </c>
      <c r="G210" s="267"/>
      <c r="H210" s="393" t="s">
        <v>1833</v>
      </c>
      <c r="I210" s="393"/>
      <c r="J210" s="393"/>
      <c r="K210" s="313"/>
    </row>
    <row r="211" spans="2:11" s="1" customFormat="1" ht="15" customHeight="1">
      <c r="B211" s="290"/>
      <c r="C211" s="267"/>
      <c r="D211" s="267"/>
      <c r="E211" s="267"/>
      <c r="F211" s="288" t="s">
        <v>1830</v>
      </c>
      <c r="G211" s="267"/>
      <c r="H211" s="393" t="s">
        <v>2000</v>
      </c>
      <c r="I211" s="393"/>
      <c r="J211" s="393"/>
      <c r="K211" s="313"/>
    </row>
    <row r="212" spans="2:11" s="1" customFormat="1" ht="15" customHeight="1">
      <c r="B212" s="337"/>
      <c r="C212" s="267"/>
      <c r="D212" s="267"/>
      <c r="E212" s="267"/>
      <c r="F212" s="288" t="s">
        <v>1834</v>
      </c>
      <c r="G212" s="326"/>
      <c r="H212" s="392" t="s">
        <v>1835</v>
      </c>
      <c r="I212" s="392"/>
      <c r="J212" s="392"/>
      <c r="K212" s="338"/>
    </row>
    <row r="213" spans="2:11" s="1" customFormat="1" ht="15" customHeight="1">
      <c r="B213" s="337"/>
      <c r="C213" s="267"/>
      <c r="D213" s="267"/>
      <c r="E213" s="267"/>
      <c r="F213" s="288" t="s">
        <v>1836</v>
      </c>
      <c r="G213" s="326"/>
      <c r="H213" s="392" t="s">
        <v>2001</v>
      </c>
      <c r="I213" s="392"/>
      <c r="J213" s="392"/>
      <c r="K213" s="338"/>
    </row>
    <row r="214" spans="2:11" s="1" customFormat="1" ht="15" customHeight="1">
      <c r="B214" s="337"/>
      <c r="C214" s="267"/>
      <c r="D214" s="267"/>
      <c r="E214" s="267"/>
      <c r="F214" s="288"/>
      <c r="G214" s="326"/>
      <c r="H214" s="317"/>
      <c r="I214" s="317"/>
      <c r="J214" s="317"/>
      <c r="K214" s="338"/>
    </row>
    <row r="215" spans="2:11" s="1" customFormat="1" ht="15" customHeight="1">
      <c r="B215" s="337"/>
      <c r="C215" s="267" t="s">
        <v>1961</v>
      </c>
      <c r="D215" s="267"/>
      <c r="E215" s="267"/>
      <c r="F215" s="288">
        <v>1</v>
      </c>
      <c r="G215" s="326"/>
      <c r="H215" s="392" t="s">
        <v>2002</v>
      </c>
      <c r="I215" s="392"/>
      <c r="J215" s="392"/>
      <c r="K215" s="338"/>
    </row>
    <row r="216" spans="2:11" s="1" customFormat="1" ht="15" customHeight="1">
      <c r="B216" s="337"/>
      <c r="C216" s="267"/>
      <c r="D216" s="267"/>
      <c r="E216" s="267"/>
      <c r="F216" s="288">
        <v>2</v>
      </c>
      <c r="G216" s="326"/>
      <c r="H216" s="392" t="s">
        <v>2003</v>
      </c>
      <c r="I216" s="392"/>
      <c r="J216" s="392"/>
      <c r="K216" s="338"/>
    </row>
    <row r="217" spans="2:11" s="1" customFormat="1" ht="15" customHeight="1">
      <c r="B217" s="337"/>
      <c r="C217" s="267"/>
      <c r="D217" s="267"/>
      <c r="E217" s="267"/>
      <c r="F217" s="288">
        <v>3</v>
      </c>
      <c r="G217" s="326"/>
      <c r="H217" s="392" t="s">
        <v>2004</v>
      </c>
      <c r="I217" s="392"/>
      <c r="J217" s="392"/>
      <c r="K217" s="338"/>
    </row>
    <row r="218" spans="2:11" s="1" customFormat="1" ht="15" customHeight="1">
      <c r="B218" s="337"/>
      <c r="C218" s="267"/>
      <c r="D218" s="267"/>
      <c r="E218" s="267"/>
      <c r="F218" s="288">
        <v>4</v>
      </c>
      <c r="G218" s="326"/>
      <c r="H218" s="392" t="s">
        <v>2005</v>
      </c>
      <c r="I218" s="392"/>
      <c r="J218" s="392"/>
      <c r="K218" s="338"/>
    </row>
    <row r="219" spans="2:11" s="1" customFormat="1" ht="12.75" customHeight="1">
      <c r="B219" s="339"/>
      <c r="C219" s="340"/>
      <c r="D219" s="340"/>
      <c r="E219" s="340"/>
      <c r="F219" s="340"/>
      <c r="G219" s="340"/>
      <c r="H219" s="340"/>
      <c r="I219" s="340"/>
      <c r="J219" s="340"/>
      <c r="K219" s="341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5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20" t="s">
        <v>80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3"/>
      <c r="AT3" s="20" t="s">
        <v>81</v>
      </c>
    </row>
    <row r="4" spans="1:46" s="1" customFormat="1" ht="24.95" customHeight="1">
      <c r="B4" s="23"/>
      <c r="D4" s="106" t="s">
        <v>104</v>
      </c>
      <c r="L4" s="23"/>
      <c r="M4" s="107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08" t="s">
        <v>16</v>
      </c>
      <c r="L6" s="23"/>
    </row>
    <row r="7" spans="1:46" s="1" customFormat="1" ht="16.5" customHeight="1">
      <c r="B7" s="23"/>
      <c r="E7" s="385" t="str">
        <f>'Rekapitulace stavby'!K6</f>
        <v>Zámecké konírny - Community Hub, Objekt I - Inhalatorium SO 04</v>
      </c>
      <c r="F7" s="386"/>
      <c r="G7" s="386"/>
      <c r="H7" s="386"/>
      <c r="L7" s="23"/>
    </row>
    <row r="8" spans="1:46" s="2" customFormat="1" ht="12" customHeight="1">
      <c r="A8" s="37"/>
      <c r="B8" s="42"/>
      <c r="C8" s="37"/>
      <c r="D8" s="108" t="s">
        <v>105</v>
      </c>
      <c r="E8" s="37"/>
      <c r="F8" s="37"/>
      <c r="G8" s="37"/>
      <c r="H8" s="37"/>
      <c r="I8" s="37"/>
      <c r="J8" s="37"/>
      <c r="K8" s="37"/>
      <c r="L8" s="10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87" t="s">
        <v>106</v>
      </c>
      <c r="F9" s="388"/>
      <c r="G9" s="388"/>
      <c r="H9" s="388"/>
      <c r="I9" s="37"/>
      <c r="J9" s="37"/>
      <c r="K9" s="37"/>
      <c r="L9" s="10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0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8" t="s">
        <v>18</v>
      </c>
      <c r="E11" s="37"/>
      <c r="F11" s="110" t="s">
        <v>19</v>
      </c>
      <c r="G11" s="37"/>
      <c r="H11" s="37"/>
      <c r="I11" s="108" t="s">
        <v>20</v>
      </c>
      <c r="J11" s="110" t="s">
        <v>19</v>
      </c>
      <c r="K11" s="37"/>
      <c r="L11" s="10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8" t="s">
        <v>21</v>
      </c>
      <c r="E12" s="37"/>
      <c r="F12" s="110" t="s">
        <v>22</v>
      </c>
      <c r="G12" s="37"/>
      <c r="H12" s="37"/>
      <c r="I12" s="108" t="s">
        <v>23</v>
      </c>
      <c r="J12" s="111" t="str">
        <f>'Rekapitulace stavby'!AN8</f>
        <v>Vyplň údaj</v>
      </c>
      <c r="K12" s="37"/>
      <c r="L12" s="10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0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8" t="s">
        <v>24</v>
      </c>
      <c r="E14" s="37"/>
      <c r="F14" s="37"/>
      <c r="G14" s="37"/>
      <c r="H14" s="37"/>
      <c r="I14" s="108" t="s">
        <v>25</v>
      </c>
      <c r="J14" s="110" t="s">
        <v>19</v>
      </c>
      <c r="K14" s="37"/>
      <c r="L14" s="10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0" t="s">
        <v>26</v>
      </c>
      <c r="F15" s="37"/>
      <c r="G15" s="37"/>
      <c r="H15" s="37"/>
      <c r="I15" s="108" t="s">
        <v>27</v>
      </c>
      <c r="J15" s="110" t="s">
        <v>19</v>
      </c>
      <c r="K15" s="37"/>
      <c r="L15" s="10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0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8" t="s">
        <v>28</v>
      </c>
      <c r="E17" s="37"/>
      <c r="F17" s="37"/>
      <c r="G17" s="37"/>
      <c r="H17" s="37"/>
      <c r="I17" s="108" t="s">
        <v>25</v>
      </c>
      <c r="J17" s="33" t="str">
        <f>'Rekapitulace stavby'!AN13</f>
        <v>Vyplň údaj</v>
      </c>
      <c r="K17" s="37"/>
      <c r="L17" s="10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89" t="str">
        <f>'Rekapitulace stavby'!E14</f>
        <v>Vyplň údaj</v>
      </c>
      <c r="F18" s="390"/>
      <c r="G18" s="390"/>
      <c r="H18" s="390"/>
      <c r="I18" s="108" t="s">
        <v>27</v>
      </c>
      <c r="J18" s="33" t="str">
        <f>'Rekapitulace stavby'!AN14</f>
        <v>Vyplň údaj</v>
      </c>
      <c r="K18" s="37"/>
      <c r="L18" s="10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0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8" t="s">
        <v>30</v>
      </c>
      <c r="E20" s="37"/>
      <c r="F20" s="37"/>
      <c r="G20" s="37"/>
      <c r="H20" s="37"/>
      <c r="I20" s="108" t="s">
        <v>25</v>
      </c>
      <c r="J20" s="110" t="s">
        <v>19</v>
      </c>
      <c r="K20" s="37"/>
      <c r="L20" s="10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0" t="s">
        <v>31</v>
      </c>
      <c r="F21" s="37"/>
      <c r="G21" s="37"/>
      <c r="H21" s="37"/>
      <c r="I21" s="108" t="s">
        <v>27</v>
      </c>
      <c r="J21" s="110" t="s">
        <v>19</v>
      </c>
      <c r="K21" s="37"/>
      <c r="L21" s="10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0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8" t="s">
        <v>33</v>
      </c>
      <c r="E23" s="37"/>
      <c r="F23" s="37"/>
      <c r="G23" s="37"/>
      <c r="H23" s="37"/>
      <c r="I23" s="108" t="s">
        <v>25</v>
      </c>
      <c r="J23" s="110" t="s">
        <v>34</v>
      </c>
      <c r="K23" s="37"/>
      <c r="L23" s="10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0" t="s">
        <v>35</v>
      </c>
      <c r="F24" s="37"/>
      <c r="G24" s="37"/>
      <c r="H24" s="37"/>
      <c r="I24" s="108" t="s">
        <v>27</v>
      </c>
      <c r="J24" s="110" t="s">
        <v>19</v>
      </c>
      <c r="K24" s="37"/>
      <c r="L24" s="10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0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8" t="s">
        <v>36</v>
      </c>
      <c r="E26" s="37"/>
      <c r="F26" s="37"/>
      <c r="G26" s="37"/>
      <c r="H26" s="37"/>
      <c r="I26" s="37"/>
      <c r="J26" s="37"/>
      <c r="K26" s="37"/>
      <c r="L26" s="10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47.25" customHeight="1">
      <c r="A27" s="112"/>
      <c r="B27" s="113"/>
      <c r="C27" s="112"/>
      <c r="D27" s="112"/>
      <c r="E27" s="391" t="s">
        <v>37</v>
      </c>
      <c r="F27" s="391"/>
      <c r="G27" s="391"/>
      <c r="H27" s="39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0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5"/>
      <c r="E29" s="115"/>
      <c r="F29" s="115"/>
      <c r="G29" s="115"/>
      <c r="H29" s="115"/>
      <c r="I29" s="115"/>
      <c r="J29" s="115"/>
      <c r="K29" s="115"/>
      <c r="L29" s="10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6" t="s">
        <v>38</v>
      </c>
      <c r="E30" s="37"/>
      <c r="F30" s="37"/>
      <c r="G30" s="37"/>
      <c r="H30" s="37"/>
      <c r="I30" s="37"/>
      <c r="J30" s="117">
        <f>ROUND(J81, 2)</f>
        <v>0</v>
      </c>
      <c r="K30" s="37"/>
      <c r="L30" s="10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5"/>
      <c r="E31" s="115"/>
      <c r="F31" s="115"/>
      <c r="G31" s="115"/>
      <c r="H31" s="115"/>
      <c r="I31" s="115"/>
      <c r="J31" s="115"/>
      <c r="K31" s="115"/>
      <c r="L31" s="10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8" t="s">
        <v>40</v>
      </c>
      <c r="G32" s="37"/>
      <c r="H32" s="37"/>
      <c r="I32" s="118" t="s">
        <v>39</v>
      </c>
      <c r="J32" s="118" t="s">
        <v>41</v>
      </c>
      <c r="K32" s="37"/>
      <c r="L32" s="10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19" t="s">
        <v>42</v>
      </c>
      <c r="E33" s="108" t="s">
        <v>43</v>
      </c>
      <c r="F33" s="120">
        <f>ROUND((SUM(BE81:BE94)),  2)</f>
        <v>0</v>
      </c>
      <c r="G33" s="37"/>
      <c r="H33" s="37"/>
      <c r="I33" s="121">
        <v>0.21</v>
      </c>
      <c r="J33" s="120">
        <f>ROUND(((SUM(BE81:BE94))*I33),  2)</f>
        <v>0</v>
      </c>
      <c r="K33" s="37"/>
      <c r="L33" s="10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8" t="s">
        <v>44</v>
      </c>
      <c r="F34" s="120">
        <f>ROUND((SUM(BF81:BF94)),  2)</f>
        <v>0</v>
      </c>
      <c r="G34" s="37"/>
      <c r="H34" s="37"/>
      <c r="I34" s="121">
        <v>0.15</v>
      </c>
      <c r="J34" s="120">
        <f>ROUND(((SUM(BF81:BF94))*I34),  2)</f>
        <v>0</v>
      </c>
      <c r="K34" s="37"/>
      <c r="L34" s="10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8" t="s">
        <v>45</v>
      </c>
      <c r="F35" s="120">
        <f>ROUND((SUM(BG81:BG94)),  2)</f>
        <v>0</v>
      </c>
      <c r="G35" s="37"/>
      <c r="H35" s="37"/>
      <c r="I35" s="121">
        <v>0.21</v>
      </c>
      <c r="J35" s="120">
        <f>0</f>
        <v>0</v>
      </c>
      <c r="K35" s="37"/>
      <c r="L35" s="10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8" t="s">
        <v>46</v>
      </c>
      <c r="F36" s="120">
        <f>ROUND((SUM(BH81:BH94)),  2)</f>
        <v>0</v>
      </c>
      <c r="G36" s="37"/>
      <c r="H36" s="37"/>
      <c r="I36" s="121">
        <v>0.15</v>
      </c>
      <c r="J36" s="120">
        <f>0</f>
        <v>0</v>
      </c>
      <c r="K36" s="37"/>
      <c r="L36" s="10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8" t="s">
        <v>47</v>
      </c>
      <c r="F37" s="120">
        <f>ROUND((SUM(BI81:BI94)),  2)</f>
        <v>0</v>
      </c>
      <c r="G37" s="37"/>
      <c r="H37" s="37"/>
      <c r="I37" s="121">
        <v>0</v>
      </c>
      <c r="J37" s="120">
        <f>0</f>
        <v>0</v>
      </c>
      <c r="K37" s="37"/>
      <c r="L37" s="10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0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10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107</v>
      </c>
      <c r="D45" s="39"/>
      <c r="E45" s="39"/>
      <c r="F45" s="39"/>
      <c r="G45" s="39"/>
      <c r="H45" s="39"/>
      <c r="I45" s="39"/>
      <c r="J45" s="39"/>
      <c r="K45" s="39"/>
      <c r="L45" s="10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0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0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83" t="str">
        <f>E7</f>
        <v>Zámecké konírny - Community Hub, Objekt I - Inhalatorium SO 04</v>
      </c>
      <c r="F48" s="384"/>
      <c r="G48" s="384"/>
      <c r="H48" s="384"/>
      <c r="I48" s="39"/>
      <c r="J48" s="39"/>
      <c r="K48" s="39"/>
      <c r="L48" s="10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105</v>
      </c>
      <c r="D49" s="39"/>
      <c r="E49" s="39"/>
      <c r="F49" s="39"/>
      <c r="G49" s="39"/>
      <c r="H49" s="39"/>
      <c r="I49" s="39"/>
      <c r="J49" s="39"/>
      <c r="K49" s="39"/>
      <c r="L49" s="10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71" t="str">
        <f>E9</f>
        <v>0 - Příprava území</v>
      </c>
      <c r="F50" s="382"/>
      <c r="G50" s="382"/>
      <c r="H50" s="382"/>
      <c r="I50" s="39"/>
      <c r="J50" s="39"/>
      <c r="K50" s="39"/>
      <c r="L50" s="10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0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21</v>
      </c>
      <c r="D52" s="39"/>
      <c r="E52" s="39"/>
      <c r="F52" s="30" t="str">
        <f>F12</f>
        <v>Park B.Němcové, Karviná Fryštát</v>
      </c>
      <c r="G52" s="39"/>
      <c r="H52" s="39"/>
      <c r="I52" s="32" t="s">
        <v>23</v>
      </c>
      <c r="J52" s="62" t="str">
        <f>IF(J12="","",J12)</f>
        <v>Vyplň údaj</v>
      </c>
      <c r="K52" s="39"/>
      <c r="L52" s="10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0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25.7" customHeight="1">
      <c r="A54" s="37"/>
      <c r="B54" s="38"/>
      <c r="C54" s="32" t="s">
        <v>24</v>
      </c>
      <c r="D54" s="39"/>
      <c r="E54" s="39"/>
      <c r="F54" s="30" t="str">
        <f>E15</f>
        <v>Statutární město Karviná</v>
      </c>
      <c r="G54" s="39"/>
      <c r="H54" s="39"/>
      <c r="I54" s="32" t="s">
        <v>30</v>
      </c>
      <c r="J54" s="35" t="str">
        <f>E21</f>
        <v>Amun Pro s.r.o., Třanovice</v>
      </c>
      <c r="K54" s="39"/>
      <c r="L54" s="10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25.7" customHeight="1">
      <c r="A55" s="37"/>
      <c r="B55" s="38"/>
      <c r="C55" s="32" t="s">
        <v>28</v>
      </c>
      <c r="D55" s="39"/>
      <c r="E55" s="39"/>
      <c r="F55" s="30" t="str">
        <f>IF(E18="","",E18)</f>
        <v>Vyplň údaj</v>
      </c>
      <c r="G55" s="39"/>
      <c r="H55" s="39"/>
      <c r="I55" s="32" t="s">
        <v>33</v>
      </c>
      <c r="J55" s="35" t="str">
        <f>E24</f>
        <v>Ing. Alena Chmelová, Opava</v>
      </c>
      <c r="K55" s="39"/>
      <c r="L55" s="10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0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3" t="s">
        <v>108</v>
      </c>
      <c r="D57" s="134"/>
      <c r="E57" s="134"/>
      <c r="F57" s="134"/>
      <c r="G57" s="134"/>
      <c r="H57" s="134"/>
      <c r="I57" s="134"/>
      <c r="J57" s="135" t="s">
        <v>109</v>
      </c>
      <c r="K57" s="134"/>
      <c r="L57" s="10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0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6" t="s">
        <v>70</v>
      </c>
      <c r="D59" s="39"/>
      <c r="E59" s="39"/>
      <c r="F59" s="39"/>
      <c r="G59" s="39"/>
      <c r="H59" s="39"/>
      <c r="I59" s="39"/>
      <c r="J59" s="80">
        <f>J81</f>
        <v>0</v>
      </c>
      <c r="K59" s="39"/>
      <c r="L59" s="10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110</v>
      </c>
    </row>
    <row r="60" spans="1:47" s="9" customFormat="1" ht="24.95" customHeight="1">
      <c r="B60" s="137"/>
      <c r="C60" s="138"/>
      <c r="D60" s="139" t="s">
        <v>111</v>
      </c>
      <c r="E60" s="140"/>
      <c r="F60" s="140"/>
      <c r="G60" s="140"/>
      <c r="H60" s="140"/>
      <c r="I60" s="140"/>
      <c r="J60" s="141">
        <f>J82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112</v>
      </c>
      <c r="E61" s="146"/>
      <c r="F61" s="146"/>
      <c r="G61" s="146"/>
      <c r="H61" s="146"/>
      <c r="I61" s="146"/>
      <c r="J61" s="147">
        <f>J83</f>
        <v>0</v>
      </c>
      <c r="K61" s="144"/>
      <c r="L61" s="148"/>
    </row>
    <row r="62" spans="1:47" s="2" customFormat="1" ht="21.75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09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pans="1:47" s="2" customFormat="1" ht="6.95" customHeight="1">
      <c r="A63" s="37"/>
      <c r="B63" s="50"/>
      <c r="C63" s="51"/>
      <c r="D63" s="51"/>
      <c r="E63" s="51"/>
      <c r="F63" s="51"/>
      <c r="G63" s="51"/>
      <c r="H63" s="51"/>
      <c r="I63" s="51"/>
      <c r="J63" s="51"/>
      <c r="K63" s="51"/>
      <c r="L63" s="109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7" spans="1:31" s="2" customFormat="1" ht="6.95" customHeight="1">
      <c r="A67" s="37"/>
      <c r="B67" s="52"/>
      <c r="C67" s="53"/>
      <c r="D67" s="53"/>
      <c r="E67" s="53"/>
      <c r="F67" s="53"/>
      <c r="G67" s="53"/>
      <c r="H67" s="53"/>
      <c r="I67" s="53"/>
      <c r="J67" s="53"/>
      <c r="K67" s="53"/>
      <c r="L67" s="109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pans="1:31" s="2" customFormat="1" ht="24.95" customHeight="1">
      <c r="A68" s="37"/>
      <c r="B68" s="38"/>
      <c r="C68" s="26" t="s">
        <v>113</v>
      </c>
      <c r="D68" s="39"/>
      <c r="E68" s="39"/>
      <c r="F68" s="39"/>
      <c r="G68" s="39"/>
      <c r="H68" s="39"/>
      <c r="I68" s="39"/>
      <c r="J68" s="39"/>
      <c r="K68" s="39"/>
      <c r="L68" s="109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pans="1:31" s="2" customFormat="1" ht="6.95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09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pans="1:31" s="2" customFormat="1" ht="12" customHeight="1">
      <c r="A70" s="37"/>
      <c r="B70" s="38"/>
      <c r="C70" s="32" t="s">
        <v>16</v>
      </c>
      <c r="D70" s="39"/>
      <c r="E70" s="39"/>
      <c r="F70" s="39"/>
      <c r="G70" s="39"/>
      <c r="H70" s="39"/>
      <c r="I70" s="39"/>
      <c r="J70" s="39"/>
      <c r="K70" s="39"/>
      <c r="L70" s="10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31" s="2" customFormat="1" ht="16.5" customHeight="1">
      <c r="A71" s="37"/>
      <c r="B71" s="38"/>
      <c r="C71" s="39"/>
      <c r="D71" s="39"/>
      <c r="E71" s="383" t="str">
        <f>E7</f>
        <v>Zámecké konírny - Community Hub, Objekt I - Inhalatorium SO 04</v>
      </c>
      <c r="F71" s="384"/>
      <c r="G71" s="384"/>
      <c r="H71" s="384"/>
      <c r="I71" s="39"/>
      <c r="J71" s="39"/>
      <c r="K71" s="39"/>
      <c r="L71" s="10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12" customHeight="1">
      <c r="A72" s="37"/>
      <c r="B72" s="38"/>
      <c r="C72" s="32" t="s">
        <v>105</v>
      </c>
      <c r="D72" s="39"/>
      <c r="E72" s="39"/>
      <c r="F72" s="39"/>
      <c r="G72" s="39"/>
      <c r="H72" s="39"/>
      <c r="I72" s="39"/>
      <c r="J72" s="39"/>
      <c r="K72" s="39"/>
      <c r="L72" s="10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16.5" customHeight="1">
      <c r="A73" s="37"/>
      <c r="B73" s="38"/>
      <c r="C73" s="39"/>
      <c r="D73" s="39"/>
      <c r="E73" s="371" t="str">
        <f>E9</f>
        <v>0 - Příprava území</v>
      </c>
      <c r="F73" s="382"/>
      <c r="G73" s="382"/>
      <c r="H73" s="382"/>
      <c r="I73" s="39"/>
      <c r="J73" s="39"/>
      <c r="K73" s="39"/>
      <c r="L73" s="10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6.95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0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2" customHeight="1">
      <c r="A75" s="37"/>
      <c r="B75" s="38"/>
      <c r="C75" s="32" t="s">
        <v>21</v>
      </c>
      <c r="D75" s="39"/>
      <c r="E75" s="39"/>
      <c r="F75" s="30" t="str">
        <f>F12</f>
        <v>Park B.Němcové, Karviná Fryštát</v>
      </c>
      <c r="G75" s="39"/>
      <c r="H75" s="39"/>
      <c r="I75" s="32" t="s">
        <v>23</v>
      </c>
      <c r="J75" s="62" t="str">
        <f>IF(J12="","",J12)</f>
        <v>Vyplň údaj</v>
      </c>
      <c r="K75" s="39"/>
      <c r="L75" s="10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6.95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0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25.7" customHeight="1">
      <c r="A77" s="37"/>
      <c r="B77" s="38"/>
      <c r="C77" s="32" t="s">
        <v>24</v>
      </c>
      <c r="D77" s="39"/>
      <c r="E77" s="39"/>
      <c r="F77" s="30" t="str">
        <f>E15</f>
        <v>Statutární město Karviná</v>
      </c>
      <c r="G77" s="39"/>
      <c r="H77" s="39"/>
      <c r="I77" s="32" t="s">
        <v>30</v>
      </c>
      <c r="J77" s="35" t="str">
        <f>E21</f>
        <v>Amun Pro s.r.o., Třanovice</v>
      </c>
      <c r="K77" s="39"/>
      <c r="L77" s="10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25.7" customHeight="1">
      <c r="A78" s="37"/>
      <c r="B78" s="38"/>
      <c r="C78" s="32" t="s">
        <v>28</v>
      </c>
      <c r="D78" s="39"/>
      <c r="E78" s="39"/>
      <c r="F78" s="30" t="str">
        <f>IF(E18="","",E18)</f>
        <v>Vyplň údaj</v>
      </c>
      <c r="G78" s="39"/>
      <c r="H78" s="39"/>
      <c r="I78" s="32" t="s">
        <v>33</v>
      </c>
      <c r="J78" s="35" t="str">
        <f>E24</f>
        <v>Ing. Alena Chmelová, Opava</v>
      </c>
      <c r="K78" s="39"/>
      <c r="L78" s="10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10.35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0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11" customFormat="1" ht="29.25" customHeight="1">
      <c r="A80" s="149"/>
      <c r="B80" s="150"/>
      <c r="C80" s="151" t="s">
        <v>114</v>
      </c>
      <c r="D80" s="152" t="s">
        <v>57</v>
      </c>
      <c r="E80" s="152" t="s">
        <v>53</v>
      </c>
      <c r="F80" s="152" t="s">
        <v>54</v>
      </c>
      <c r="G80" s="152" t="s">
        <v>115</v>
      </c>
      <c r="H80" s="152" t="s">
        <v>116</v>
      </c>
      <c r="I80" s="152" t="s">
        <v>117</v>
      </c>
      <c r="J80" s="152" t="s">
        <v>109</v>
      </c>
      <c r="K80" s="153" t="s">
        <v>118</v>
      </c>
      <c r="L80" s="154"/>
      <c r="M80" s="71" t="s">
        <v>19</v>
      </c>
      <c r="N80" s="72" t="s">
        <v>42</v>
      </c>
      <c r="O80" s="72" t="s">
        <v>119</v>
      </c>
      <c r="P80" s="72" t="s">
        <v>120</v>
      </c>
      <c r="Q80" s="72" t="s">
        <v>121</v>
      </c>
      <c r="R80" s="72" t="s">
        <v>122</v>
      </c>
      <c r="S80" s="72" t="s">
        <v>123</v>
      </c>
      <c r="T80" s="73" t="s">
        <v>124</v>
      </c>
      <c r="U80" s="149"/>
      <c r="V80" s="149"/>
      <c r="W80" s="149"/>
      <c r="X80" s="149"/>
      <c r="Y80" s="149"/>
      <c r="Z80" s="149"/>
      <c r="AA80" s="149"/>
      <c r="AB80" s="149"/>
      <c r="AC80" s="149"/>
      <c r="AD80" s="149"/>
      <c r="AE80" s="149"/>
    </row>
    <row r="81" spans="1:65" s="2" customFormat="1" ht="22.9" customHeight="1">
      <c r="A81" s="37"/>
      <c r="B81" s="38"/>
      <c r="C81" s="78" t="s">
        <v>125</v>
      </c>
      <c r="D81" s="39"/>
      <c r="E81" s="39"/>
      <c r="F81" s="39"/>
      <c r="G81" s="39"/>
      <c r="H81" s="39"/>
      <c r="I81" s="39"/>
      <c r="J81" s="155">
        <f>BK81</f>
        <v>0</v>
      </c>
      <c r="K81" s="39"/>
      <c r="L81" s="42"/>
      <c r="M81" s="74"/>
      <c r="N81" s="156"/>
      <c r="O81" s="75"/>
      <c r="P81" s="157">
        <f>P82</f>
        <v>0</v>
      </c>
      <c r="Q81" s="75"/>
      <c r="R81" s="157">
        <f>R82</f>
        <v>0</v>
      </c>
      <c r="S81" s="75"/>
      <c r="T81" s="158">
        <f>T82</f>
        <v>0</v>
      </c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20" t="s">
        <v>71</v>
      </c>
      <c r="AU81" s="20" t="s">
        <v>110</v>
      </c>
      <c r="BK81" s="159">
        <f>BK82</f>
        <v>0</v>
      </c>
    </row>
    <row r="82" spans="1:65" s="12" customFormat="1" ht="25.9" customHeight="1">
      <c r="B82" s="160"/>
      <c r="C82" s="161"/>
      <c r="D82" s="162" t="s">
        <v>71</v>
      </c>
      <c r="E82" s="163" t="s">
        <v>126</v>
      </c>
      <c r="F82" s="163" t="s">
        <v>127</v>
      </c>
      <c r="G82" s="161"/>
      <c r="H82" s="161"/>
      <c r="I82" s="164"/>
      <c r="J82" s="165">
        <f>BK82</f>
        <v>0</v>
      </c>
      <c r="K82" s="161"/>
      <c r="L82" s="166"/>
      <c r="M82" s="167"/>
      <c r="N82" s="168"/>
      <c r="O82" s="168"/>
      <c r="P82" s="169">
        <f>P83</f>
        <v>0</v>
      </c>
      <c r="Q82" s="168"/>
      <c r="R82" s="169">
        <f>R83</f>
        <v>0</v>
      </c>
      <c r="S82" s="168"/>
      <c r="T82" s="170">
        <f>T83</f>
        <v>0</v>
      </c>
      <c r="AR82" s="171" t="s">
        <v>79</v>
      </c>
      <c r="AT82" s="172" t="s">
        <v>71</v>
      </c>
      <c r="AU82" s="172" t="s">
        <v>72</v>
      </c>
      <c r="AY82" s="171" t="s">
        <v>128</v>
      </c>
      <c r="BK82" s="173">
        <f>BK83</f>
        <v>0</v>
      </c>
    </row>
    <row r="83" spans="1:65" s="12" customFormat="1" ht="22.9" customHeight="1">
      <c r="B83" s="160"/>
      <c r="C83" s="161"/>
      <c r="D83" s="162" t="s">
        <v>71</v>
      </c>
      <c r="E83" s="174" t="s">
        <v>79</v>
      </c>
      <c r="F83" s="174" t="s">
        <v>129</v>
      </c>
      <c r="G83" s="161"/>
      <c r="H83" s="161"/>
      <c r="I83" s="164"/>
      <c r="J83" s="175">
        <f>BK83</f>
        <v>0</v>
      </c>
      <c r="K83" s="161"/>
      <c r="L83" s="166"/>
      <c r="M83" s="167"/>
      <c r="N83" s="168"/>
      <c r="O83" s="168"/>
      <c r="P83" s="169">
        <f>SUM(P84:P94)</f>
        <v>0</v>
      </c>
      <c r="Q83" s="168"/>
      <c r="R83" s="169">
        <f>SUM(R84:R94)</f>
        <v>0</v>
      </c>
      <c r="S83" s="168"/>
      <c r="T83" s="170">
        <f>SUM(T84:T94)</f>
        <v>0</v>
      </c>
      <c r="AR83" s="171" t="s">
        <v>79</v>
      </c>
      <c r="AT83" s="172" t="s">
        <v>71</v>
      </c>
      <c r="AU83" s="172" t="s">
        <v>79</v>
      </c>
      <c r="AY83" s="171" t="s">
        <v>128</v>
      </c>
      <c r="BK83" s="173">
        <f>SUM(BK84:BK94)</f>
        <v>0</v>
      </c>
    </row>
    <row r="84" spans="1:65" s="2" customFormat="1" ht="16.5" customHeight="1">
      <c r="A84" s="37"/>
      <c r="B84" s="38"/>
      <c r="C84" s="176" t="s">
        <v>79</v>
      </c>
      <c r="D84" s="176" t="s">
        <v>130</v>
      </c>
      <c r="E84" s="177" t="s">
        <v>131</v>
      </c>
      <c r="F84" s="178" t="s">
        <v>132</v>
      </c>
      <c r="G84" s="179" t="s">
        <v>133</v>
      </c>
      <c r="H84" s="180">
        <v>600</v>
      </c>
      <c r="I84" s="181"/>
      <c r="J84" s="182">
        <f>ROUND(I84*H84,2)</f>
        <v>0</v>
      </c>
      <c r="K84" s="178" t="s">
        <v>134</v>
      </c>
      <c r="L84" s="42"/>
      <c r="M84" s="183" t="s">
        <v>19</v>
      </c>
      <c r="N84" s="184" t="s">
        <v>43</v>
      </c>
      <c r="O84" s="67"/>
      <c r="P84" s="185">
        <f>O84*H84</f>
        <v>0</v>
      </c>
      <c r="Q84" s="185">
        <v>0</v>
      </c>
      <c r="R84" s="185">
        <f>Q84*H84</f>
        <v>0</v>
      </c>
      <c r="S84" s="185">
        <v>0</v>
      </c>
      <c r="T84" s="186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187" t="s">
        <v>89</v>
      </c>
      <c r="AT84" s="187" t="s">
        <v>130</v>
      </c>
      <c r="AU84" s="187" t="s">
        <v>81</v>
      </c>
      <c r="AY84" s="20" t="s">
        <v>128</v>
      </c>
      <c r="BE84" s="188">
        <f>IF(N84="základní",J84,0)</f>
        <v>0</v>
      </c>
      <c r="BF84" s="188">
        <f>IF(N84="snížená",J84,0)</f>
        <v>0</v>
      </c>
      <c r="BG84" s="188">
        <f>IF(N84="zákl. přenesená",J84,0)</f>
        <v>0</v>
      </c>
      <c r="BH84" s="188">
        <f>IF(N84="sníž. přenesená",J84,0)</f>
        <v>0</v>
      </c>
      <c r="BI84" s="188">
        <f>IF(N84="nulová",J84,0)</f>
        <v>0</v>
      </c>
      <c r="BJ84" s="20" t="s">
        <v>79</v>
      </c>
      <c r="BK84" s="188">
        <f>ROUND(I84*H84,2)</f>
        <v>0</v>
      </c>
      <c r="BL84" s="20" t="s">
        <v>89</v>
      </c>
      <c r="BM84" s="187" t="s">
        <v>135</v>
      </c>
    </row>
    <row r="85" spans="1:65" s="2" customFormat="1">
      <c r="A85" s="37"/>
      <c r="B85" s="38"/>
      <c r="C85" s="39"/>
      <c r="D85" s="189" t="s">
        <v>136</v>
      </c>
      <c r="E85" s="39"/>
      <c r="F85" s="190" t="s">
        <v>137</v>
      </c>
      <c r="G85" s="39"/>
      <c r="H85" s="39"/>
      <c r="I85" s="191"/>
      <c r="J85" s="39"/>
      <c r="K85" s="39"/>
      <c r="L85" s="42"/>
      <c r="M85" s="192"/>
      <c r="N85" s="193"/>
      <c r="O85" s="67"/>
      <c r="P85" s="67"/>
      <c r="Q85" s="67"/>
      <c r="R85" s="67"/>
      <c r="S85" s="67"/>
      <c r="T85" s="68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20" t="s">
        <v>136</v>
      </c>
      <c r="AU85" s="20" t="s">
        <v>81</v>
      </c>
    </row>
    <row r="86" spans="1:65" s="2" customFormat="1">
      <c r="A86" s="37"/>
      <c r="B86" s="38"/>
      <c r="C86" s="39"/>
      <c r="D86" s="194" t="s">
        <v>138</v>
      </c>
      <c r="E86" s="39"/>
      <c r="F86" s="195" t="s">
        <v>139</v>
      </c>
      <c r="G86" s="39"/>
      <c r="H86" s="39"/>
      <c r="I86" s="191"/>
      <c r="J86" s="39"/>
      <c r="K86" s="39"/>
      <c r="L86" s="42"/>
      <c r="M86" s="192"/>
      <c r="N86" s="193"/>
      <c r="O86" s="67"/>
      <c r="P86" s="67"/>
      <c r="Q86" s="67"/>
      <c r="R86" s="67"/>
      <c r="S86" s="67"/>
      <c r="T86" s="68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20" t="s">
        <v>138</v>
      </c>
      <c r="AU86" s="20" t="s">
        <v>81</v>
      </c>
    </row>
    <row r="87" spans="1:65" s="2" customFormat="1" ht="21.75" customHeight="1">
      <c r="A87" s="37"/>
      <c r="B87" s="38"/>
      <c r="C87" s="176" t="s">
        <v>81</v>
      </c>
      <c r="D87" s="176" t="s">
        <v>130</v>
      </c>
      <c r="E87" s="177" t="s">
        <v>140</v>
      </c>
      <c r="F87" s="178" t="s">
        <v>141</v>
      </c>
      <c r="G87" s="179" t="s">
        <v>142</v>
      </c>
      <c r="H87" s="180">
        <v>120</v>
      </c>
      <c r="I87" s="181"/>
      <c r="J87" s="182">
        <f>ROUND(I87*H87,2)</f>
        <v>0</v>
      </c>
      <c r="K87" s="178" t="s">
        <v>134</v>
      </c>
      <c r="L87" s="42"/>
      <c r="M87" s="183" t="s">
        <v>19</v>
      </c>
      <c r="N87" s="184" t="s">
        <v>43</v>
      </c>
      <c r="O87" s="67"/>
      <c r="P87" s="185">
        <f>O87*H87</f>
        <v>0</v>
      </c>
      <c r="Q87" s="185">
        <v>0</v>
      </c>
      <c r="R87" s="185">
        <f>Q87*H87</f>
        <v>0</v>
      </c>
      <c r="S87" s="185">
        <v>0</v>
      </c>
      <c r="T87" s="186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87" t="s">
        <v>89</v>
      </c>
      <c r="AT87" s="187" t="s">
        <v>130</v>
      </c>
      <c r="AU87" s="187" t="s">
        <v>81</v>
      </c>
      <c r="AY87" s="20" t="s">
        <v>128</v>
      </c>
      <c r="BE87" s="188">
        <f>IF(N87="základní",J87,0)</f>
        <v>0</v>
      </c>
      <c r="BF87" s="188">
        <f>IF(N87="snížená",J87,0)</f>
        <v>0</v>
      </c>
      <c r="BG87" s="188">
        <f>IF(N87="zákl. přenesená",J87,0)</f>
        <v>0</v>
      </c>
      <c r="BH87" s="188">
        <f>IF(N87="sníž. přenesená",J87,0)</f>
        <v>0</v>
      </c>
      <c r="BI87" s="188">
        <f>IF(N87="nulová",J87,0)</f>
        <v>0</v>
      </c>
      <c r="BJ87" s="20" t="s">
        <v>79</v>
      </c>
      <c r="BK87" s="188">
        <f>ROUND(I87*H87,2)</f>
        <v>0</v>
      </c>
      <c r="BL87" s="20" t="s">
        <v>89</v>
      </c>
      <c r="BM87" s="187" t="s">
        <v>143</v>
      </c>
    </row>
    <row r="88" spans="1:65" s="2" customFormat="1" ht="19.5">
      <c r="A88" s="37"/>
      <c r="B88" s="38"/>
      <c r="C88" s="39"/>
      <c r="D88" s="189" t="s">
        <v>136</v>
      </c>
      <c r="E88" s="39"/>
      <c r="F88" s="190" t="s">
        <v>144</v>
      </c>
      <c r="G88" s="39"/>
      <c r="H88" s="39"/>
      <c r="I88" s="191"/>
      <c r="J88" s="39"/>
      <c r="K88" s="39"/>
      <c r="L88" s="42"/>
      <c r="M88" s="192"/>
      <c r="N88" s="193"/>
      <c r="O88" s="67"/>
      <c r="P88" s="67"/>
      <c r="Q88" s="67"/>
      <c r="R88" s="67"/>
      <c r="S88" s="67"/>
      <c r="T88" s="68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20" t="s">
        <v>136</v>
      </c>
      <c r="AU88" s="20" t="s">
        <v>81</v>
      </c>
    </row>
    <row r="89" spans="1:65" s="2" customFormat="1">
      <c r="A89" s="37"/>
      <c r="B89" s="38"/>
      <c r="C89" s="39"/>
      <c r="D89" s="194" t="s">
        <v>138</v>
      </c>
      <c r="E89" s="39"/>
      <c r="F89" s="195" t="s">
        <v>145</v>
      </c>
      <c r="G89" s="39"/>
      <c r="H89" s="39"/>
      <c r="I89" s="191"/>
      <c r="J89" s="39"/>
      <c r="K89" s="39"/>
      <c r="L89" s="42"/>
      <c r="M89" s="192"/>
      <c r="N89" s="193"/>
      <c r="O89" s="67"/>
      <c r="P89" s="67"/>
      <c r="Q89" s="67"/>
      <c r="R89" s="67"/>
      <c r="S89" s="67"/>
      <c r="T89" s="68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20" t="s">
        <v>138</v>
      </c>
      <c r="AU89" s="20" t="s">
        <v>81</v>
      </c>
    </row>
    <row r="90" spans="1:65" s="13" customFormat="1">
      <c r="B90" s="196"/>
      <c r="C90" s="197"/>
      <c r="D90" s="189" t="s">
        <v>146</v>
      </c>
      <c r="E90" s="198" t="s">
        <v>19</v>
      </c>
      <c r="F90" s="199" t="s">
        <v>147</v>
      </c>
      <c r="G90" s="197"/>
      <c r="H90" s="200">
        <v>120</v>
      </c>
      <c r="I90" s="201"/>
      <c r="J90" s="197"/>
      <c r="K90" s="197"/>
      <c r="L90" s="202"/>
      <c r="M90" s="203"/>
      <c r="N90" s="204"/>
      <c r="O90" s="204"/>
      <c r="P90" s="204"/>
      <c r="Q90" s="204"/>
      <c r="R90" s="204"/>
      <c r="S90" s="204"/>
      <c r="T90" s="205"/>
      <c r="AT90" s="206" t="s">
        <v>146</v>
      </c>
      <c r="AU90" s="206" t="s">
        <v>81</v>
      </c>
      <c r="AV90" s="13" t="s">
        <v>81</v>
      </c>
      <c r="AW90" s="13" t="s">
        <v>32</v>
      </c>
      <c r="AX90" s="13" t="s">
        <v>79</v>
      </c>
      <c r="AY90" s="206" t="s">
        <v>128</v>
      </c>
    </row>
    <row r="91" spans="1:65" s="14" customFormat="1">
      <c r="B91" s="207"/>
      <c r="C91" s="208"/>
      <c r="D91" s="189" t="s">
        <v>146</v>
      </c>
      <c r="E91" s="209" t="s">
        <v>19</v>
      </c>
      <c r="F91" s="210" t="s">
        <v>148</v>
      </c>
      <c r="G91" s="208"/>
      <c r="H91" s="209" t="s">
        <v>19</v>
      </c>
      <c r="I91" s="211"/>
      <c r="J91" s="208"/>
      <c r="K91" s="208"/>
      <c r="L91" s="212"/>
      <c r="M91" s="213"/>
      <c r="N91" s="214"/>
      <c r="O91" s="214"/>
      <c r="P91" s="214"/>
      <c r="Q91" s="214"/>
      <c r="R91" s="214"/>
      <c r="S91" s="214"/>
      <c r="T91" s="215"/>
      <c r="AT91" s="216" t="s">
        <v>146</v>
      </c>
      <c r="AU91" s="216" t="s">
        <v>81</v>
      </c>
      <c r="AV91" s="14" t="s">
        <v>79</v>
      </c>
      <c r="AW91" s="14" t="s">
        <v>32</v>
      </c>
      <c r="AX91" s="14" t="s">
        <v>72</v>
      </c>
      <c r="AY91" s="216" t="s">
        <v>128</v>
      </c>
    </row>
    <row r="92" spans="1:65" s="2" customFormat="1" ht="16.5" customHeight="1">
      <c r="A92" s="37"/>
      <c r="B92" s="38"/>
      <c r="C92" s="176" t="s">
        <v>86</v>
      </c>
      <c r="D92" s="176" t="s">
        <v>130</v>
      </c>
      <c r="E92" s="177" t="s">
        <v>149</v>
      </c>
      <c r="F92" s="178" t="s">
        <v>150</v>
      </c>
      <c r="G92" s="179" t="s">
        <v>142</v>
      </c>
      <c r="H92" s="180">
        <v>120</v>
      </c>
      <c r="I92" s="181"/>
      <c r="J92" s="182">
        <f>ROUND(I92*H92,2)</f>
        <v>0</v>
      </c>
      <c r="K92" s="178" t="s">
        <v>134</v>
      </c>
      <c r="L92" s="42"/>
      <c r="M92" s="183" t="s">
        <v>19</v>
      </c>
      <c r="N92" s="184" t="s">
        <v>43</v>
      </c>
      <c r="O92" s="67"/>
      <c r="P92" s="185">
        <f>O92*H92</f>
        <v>0</v>
      </c>
      <c r="Q92" s="185">
        <v>0</v>
      </c>
      <c r="R92" s="185">
        <f>Q92*H92</f>
        <v>0</v>
      </c>
      <c r="S92" s="185">
        <v>0</v>
      </c>
      <c r="T92" s="186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87" t="s">
        <v>89</v>
      </c>
      <c r="AT92" s="187" t="s">
        <v>130</v>
      </c>
      <c r="AU92" s="187" t="s">
        <v>81</v>
      </c>
      <c r="AY92" s="20" t="s">
        <v>128</v>
      </c>
      <c r="BE92" s="188">
        <f>IF(N92="základní",J92,0)</f>
        <v>0</v>
      </c>
      <c r="BF92" s="188">
        <f>IF(N92="snížená",J92,0)</f>
        <v>0</v>
      </c>
      <c r="BG92" s="188">
        <f>IF(N92="zákl. přenesená",J92,0)</f>
        <v>0</v>
      </c>
      <c r="BH92" s="188">
        <f>IF(N92="sníž. přenesená",J92,0)</f>
        <v>0</v>
      </c>
      <c r="BI92" s="188">
        <f>IF(N92="nulová",J92,0)</f>
        <v>0</v>
      </c>
      <c r="BJ92" s="20" t="s">
        <v>79</v>
      </c>
      <c r="BK92" s="188">
        <f>ROUND(I92*H92,2)</f>
        <v>0</v>
      </c>
      <c r="BL92" s="20" t="s">
        <v>89</v>
      </c>
      <c r="BM92" s="187" t="s">
        <v>151</v>
      </c>
    </row>
    <row r="93" spans="1:65" s="2" customFormat="1">
      <c r="A93" s="37"/>
      <c r="B93" s="38"/>
      <c r="C93" s="39"/>
      <c r="D93" s="189" t="s">
        <v>136</v>
      </c>
      <c r="E93" s="39"/>
      <c r="F93" s="190" t="s">
        <v>152</v>
      </c>
      <c r="G93" s="39"/>
      <c r="H93" s="39"/>
      <c r="I93" s="191"/>
      <c r="J93" s="39"/>
      <c r="K93" s="39"/>
      <c r="L93" s="42"/>
      <c r="M93" s="192"/>
      <c r="N93" s="193"/>
      <c r="O93" s="67"/>
      <c r="P93" s="67"/>
      <c r="Q93" s="67"/>
      <c r="R93" s="67"/>
      <c r="S93" s="67"/>
      <c r="T93" s="68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20" t="s">
        <v>136</v>
      </c>
      <c r="AU93" s="20" t="s">
        <v>81</v>
      </c>
    </row>
    <row r="94" spans="1:65" s="2" customFormat="1">
      <c r="A94" s="37"/>
      <c r="B94" s="38"/>
      <c r="C94" s="39"/>
      <c r="D94" s="194" t="s">
        <v>138</v>
      </c>
      <c r="E94" s="39"/>
      <c r="F94" s="195" t="s">
        <v>153</v>
      </c>
      <c r="G94" s="39"/>
      <c r="H94" s="39"/>
      <c r="I94" s="191"/>
      <c r="J94" s="39"/>
      <c r="K94" s="39"/>
      <c r="L94" s="42"/>
      <c r="M94" s="217"/>
      <c r="N94" s="218"/>
      <c r="O94" s="219"/>
      <c r="P94" s="219"/>
      <c r="Q94" s="219"/>
      <c r="R94" s="219"/>
      <c r="S94" s="219"/>
      <c r="T94" s="220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20" t="s">
        <v>138</v>
      </c>
      <c r="AU94" s="20" t="s">
        <v>81</v>
      </c>
    </row>
    <row r="95" spans="1:65" s="2" customFormat="1" ht="6.95" customHeight="1">
      <c r="A95" s="37"/>
      <c r="B95" s="50"/>
      <c r="C95" s="51"/>
      <c r="D95" s="51"/>
      <c r="E95" s="51"/>
      <c r="F95" s="51"/>
      <c r="G95" s="51"/>
      <c r="H95" s="51"/>
      <c r="I95" s="51"/>
      <c r="J95" s="51"/>
      <c r="K95" s="51"/>
      <c r="L95" s="42"/>
      <c r="M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</sheetData>
  <sheetProtection algorithmName="SHA-512" hashValue="Zc/D9VXLlF2sB8g4j3yc3HM01dAHG0TbJxLw3dyXz8Nx/eAmUE5D0c9hD4S05GcNZCprv0a713MovNRQoU/4hw==" saltValue="/nHSNDRPngKXFNxwGWminq8DcK3RIdbyIeKEn+hzgHhi3q4Tuk1DODz8GDDeiR49k6yrDbTfrElhe9cHUNnKSQ==" spinCount="100000" sheet="1" objects="1" scenarios="1" formatColumns="0" formatRows="0" autoFilter="0"/>
  <autoFilter ref="C80:K94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6" r:id="rId1"/>
    <hyperlink ref="F89" r:id="rId2"/>
    <hyperlink ref="F94" r:id="rId3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75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20" t="s">
        <v>83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3"/>
      <c r="AT3" s="20" t="s">
        <v>81</v>
      </c>
    </row>
    <row r="4" spans="1:46" s="1" customFormat="1" ht="24.95" customHeight="1">
      <c r="B4" s="23"/>
      <c r="D4" s="106" t="s">
        <v>104</v>
      </c>
      <c r="L4" s="23"/>
      <c r="M4" s="107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08" t="s">
        <v>16</v>
      </c>
      <c r="L6" s="23"/>
    </row>
    <row r="7" spans="1:46" s="1" customFormat="1" ht="16.5" customHeight="1">
      <c r="B7" s="23"/>
      <c r="E7" s="385" t="str">
        <f>'Rekapitulace stavby'!K6</f>
        <v>Zámecké konírny - Community Hub, Objekt I - Inhalatorium SO 04</v>
      </c>
      <c r="F7" s="386"/>
      <c r="G7" s="386"/>
      <c r="H7" s="386"/>
      <c r="L7" s="23"/>
    </row>
    <row r="8" spans="1:46" s="2" customFormat="1" ht="12" customHeight="1">
      <c r="A8" s="37"/>
      <c r="B8" s="42"/>
      <c r="C8" s="37"/>
      <c r="D8" s="108" t="s">
        <v>105</v>
      </c>
      <c r="E8" s="37"/>
      <c r="F8" s="37"/>
      <c r="G8" s="37"/>
      <c r="H8" s="37"/>
      <c r="I8" s="37"/>
      <c r="J8" s="37"/>
      <c r="K8" s="37"/>
      <c r="L8" s="10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87" t="s">
        <v>154</v>
      </c>
      <c r="F9" s="388"/>
      <c r="G9" s="388"/>
      <c r="H9" s="388"/>
      <c r="I9" s="37"/>
      <c r="J9" s="37"/>
      <c r="K9" s="37"/>
      <c r="L9" s="10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0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8" t="s">
        <v>18</v>
      </c>
      <c r="E11" s="37"/>
      <c r="F11" s="110" t="s">
        <v>19</v>
      </c>
      <c r="G11" s="37"/>
      <c r="H11" s="37"/>
      <c r="I11" s="108" t="s">
        <v>20</v>
      </c>
      <c r="J11" s="110" t="s">
        <v>19</v>
      </c>
      <c r="K11" s="37"/>
      <c r="L11" s="10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8" t="s">
        <v>21</v>
      </c>
      <c r="E12" s="37"/>
      <c r="F12" s="110" t="s">
        <v>22</v>
      </c>
      <c r="G12" s="37"/>
      <c r="H12" s="37"/>
      <c r="I12" s="108" t="s">
        <v>23</v>
      </c>
      <c r="J12" s="111" t="str">
        <f>'Rekapitulace stavby'!AN8</f>
        <v>Vyplň údaj</v>
      </c>
      <c r="K12" s="37"/>
      <c r="L12" s="10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0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8" t="s">
        <v>24</v>
      </c>
      <c r="E14" s="37"/>
      <c r="F14" s="37"/>
      <c r="G14" s="37"/>
      <c r="H14" s="37"/>
      <c r="I14" s="108" t="s">
        <v>25</v>
      </c>
      <c r="J14" s="110" t="s">
        <v>19</v>
      </c>
      <c r="K14" s="37"/>
      <c r="L14" s="10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0" t="s">
        <v>26</v>
      </c>
      <c r="F15" s="37"/>
      <c r="G15" s="37"/>
      <c r="H15" s="37"/>
      <c r="I15" s="108" t="s">
        <v>27</v>
      </c>
      <c r="J15" s="110" t="s">
        <v>19</v>
      </c>
      <c r="K15" s="37"/>
      <c r="L15" s="10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0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8" t="s">
        <v>28</v>
      </c>
      <c r="E17" s="37"/>
      <c r="F17" s="37"/>
      <c r="G17" s="37"/>
      <c r="H17" s="37"/>
      <c r="I17" s="108" t="s">
        <v>25</v>
      </c>
      <c r="J17" s="33" t="str">
        <f>'Rekapitulace stavby'!AN13</f>
        <v>Vyplň údaj</v>
      </c>
      <c r="K17" s="37"/>
      <c r="L17" s="10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89" t="str">
        <f>'Rekapitulace stavby'!E14</f>
        <v>Vyplň údaj</v>
      </c>
      <c r="F18" s="390"/>
      <c r="G18" s="390"/>
      <c r="H18" s="390"/>
      <c r="I18" s="108" t="s">
        <v>27</v>
      </c>
      <c r="J18" s="33" t="str">
        <f>'Rekapitulace stavby'!AN14</f>
        <v>Vyplň údaj</v>
      </c>
      <c r="K18" s="37"/>
      <c r="L18" s="10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0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8" t="s">
        <v>30</v>
      </c>
      <c r="E20" s="37"/>
      <c r="F20" s="37"/>
      <c r="G20" s="37"/>
      <c r="H20" s="37"/>
      <c r="I20" s="108" t="s">
        <v>25</v>
      </c>
      <c r="J20" s="110" t="s">
        <v>19</v>
      </c>
      <c r="K20" s="37"/>
      <c r="L20" s="10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0" t="s">
        <v>31</v>
      </c>
      <c r="F21" s="37"/>
      <c r="G21" s="37"/>
      <c r="H21" s="37"/>
      <c r="I21" s="108" t="s">
        <v>27</v>
      </c>
      <c r="J21" s="110" t="s">
        <v>19</v>
      </c>
      <c r="K21" s="37"/>
      <c r="L21" s="10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0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8" t="s">
        <v>33</v>
      </c>
      <c r="E23" s="37"/>
      <c r="F23" s="37"/>
      <c r="G23" s="37"/>
      <c r="H23" s="37"/>
      <c r="I23" s="108" t="s">
        <v>25</v>
      </c>
      <c r="J23" s="110" t="s">
        <v>34</v>
      </c>
      <c r="K23" s="37"/>
      <c r="L23" s="10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0" t="s">
        <v>35</v>
      </c>
      <c r="F24" s="37"/>
      <c r="G24" s="37"/>
      <c r="H24" s="37"/>
      <c r="I24" s="108" t="s">
        <v>27</v>
      </c>
      <c r="J24" s="110" t="s">
        <v>19</v>
      </c>
      <c r="K24" s="37"/>
      <c r="L24" s="10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0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8" t="s">
        <v>36</v>
      </c>
      <c r="E26" s="37"/>
      <c r="F26" s="37"/>
      <c r="G26" s="37"/>
      <c r="H26" s="37"/>
      <c r="I26" s="37"/>
      <c r="J26" s="37"/>
      <c r="K26" s="37"/>
      <c r="L26" s="10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47.25" customHeight="1">
      <c r="A27" s="112"/>
      <c r="B27" s="113"/>
      <c r="C27" s="112"/>
      <c r="D27" s="112"/>
      <c r="E27" s="391" t="s">
        <v>37</v>
      </c>
      <c r="F27" s="391"/>
      <c r="G27" s="391"/>
      <c r="H27" s="39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0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5"/>
      <c r="E29" s="115"/>
      <c r="F29" s="115"/>
      <c r="G29" s="115"/>
      <c r="H29" s="115"/>
      <c r="I29" s="115"/>
      <c r="J29" s="115"/>
      <c r="K29" s="115"/>
      <c r="L29" s="10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6" t="s">
        <v>38</v>
      </c>
      <c r="E30" s="37"/>
      <c r="F30" s="37"/>
      <c r="G30" s="37"/>
      <c r="H30" s="37"/>
      <c r="I30" s="37"/>
      <c r="J30" s="117">
        <f>ROUND(J96, 2)</f>
        <v>0</v>
      </c>
      <c r="K30" s="37"/>
      <c r="L30" s="10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5"/>
      <c r="E31" s="115"/>
      <c r="F31" s="115"/>
      <c r="G31" s="115"/>
      <c r="H31" s="115"/>
      <c r="I31" s="115"/>
      <c r="J31" s="115"/>
      <c r="K31" s="115"/>
      <c r="L31" s="10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8" t="s">
        <v>40</v>
      </c>
      <c r="G32" s="37"/>
      <c r="H32" s="37"/>
      <c r="I32" s="118" t="s">
        <v>39</v>
      </c>
      <c r="J32" s="118" t="s">
        <v>41</v>
      </c>
      <c r="K32" s="37"/>
      <c r="L32" s="10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19" t="s">
        <v>42</v>
      </c>
      <c r="E33" s="108" t="s">
        <v>43</v>
      </c>
      <c r="F33" s="120">
        <f>ROUND((SUM(BE96:BE751)),  2)</f>
        <v>0</v>
      </c>
      <c r="G33" s="37"/>
      <c r="H33" s="37"/>
      <c r="I33" s="121">
        <v>0.21</v>
      </c>
      <c r="J33" s="120">
        <f>ROUND(((SUM(BE96:BE751))*I33),  2)</f>
        <v>0</v>
      </c>
      <c r="K33" s="37"/>
      <c r="L33" s="10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8" t="s">
        <v>44</v>
      </c>
      <c r="F34" s="120">
        <f>ROUND((SUM(BF96:BF751)),  2)</f>
        <v>0</v>
      </c>
      <c r="G34" s="37"/>
      <c r="H34" s="37"/>
      <c r="I34" s="121">
        <v>0.15</v>
      </c>
      <c r="J34" s="120">
        <f>ROUND(((SUM(BF96:BF751))*I34),  2)</f>
        <v>0</v>
      </c>
      <c r="K34" s="37"/>
      <c r="L34" s="10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8" t="s">
        <v>45</v>
      </c>
      <c r="F35" s="120">
        <f>ROUND((SUM(BG96:BG751)),  2)</f>
        <v>0</v>
      </c>
      <c r="G35" s="37"/>
      <c r="H35" s="37"/>
      <c r="I35" s="121">
        <v>0.21</v>
      </c>
      <c r="J35" s="120">
        <f>0</f>
        <v>0</v>
      </c>
      <c r="K35" s="37"/>
      <c r="L35" s="10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8" t="s">
        <v>46</v>
      </c>
      <c r="F36" s="120">
        <f>ROUND((SUM(BH96:BH751)),  2)</f>
        <v>0</v>
      </c>
      <c r="G36" s="37"/>
      <c r="H36" s="37"/>
      <c r="I36" s="121">
        <v>0.15</v>
      </c>
      <c r="J36" s="120">
        <f>0</f>
        <v>0</v>
      </c>
      <c r="K36" s="37"/>
      <c r="L36" s="10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8" t="s">
        <v>47</v>
      </c>
      <c r="F37" s="120">
        <f>ROUND((SUM(BI96:BI751)),  2)</f>
        <v>0</v>
      </c>
      <c r="G37" s="37"/>
      <c r="H37" s="37"/>
      <c r="I37" s="121">
        <v>0</v>
      </c>
      <c r="J37" s="120">
        <f>0</f>
        <v>0</v>
      </c>
      <c r="K37" s="37"/>
      <c r="L37" s="10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0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10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107</v>
      </c>
      <c r="D45" s="39"/>
      <c r="E45" s="39"/>
      <c r="F45" s="39"/>
      <c r="G45" s="39"/>
      <c r="H45" s="39"/>
      <c r="I45" s="39"/>
      <c r="J45" s="39"/>
      <c r="K45" s="39"/>
      <c r="L45" s="10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0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0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83" t="str">
        <f>E7</f>
        <v>Zámecké konírny - Community Hub, Objekt I - Inhalatorium SO 04</v>
      </c>
      <c r="F48" s="384"/>
      <c r="G48" s="384"/>
      <c r="H48" s="384"/>
      <c r="I48" s="39"/>
      <c r="J48" s="39"/>
      <c r="K48" s="39"/>
      <c r="L48" s="10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105</v>
      </c>
      <c r="D49" s="39"/>
      <c r="E49" s="39"/>
      <c r="F49" s="39"/>
      <c r="G49" s="39"/>
      <c r="H49" s="39"/>
      <c r="I49" s="39"/>
      <c r="J49" s="39"/>
      <c r="K49" s="39"/>
      <c r="L49" s="10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71" t="str">
        <f>E9</f>
        <v>1 - Stavební část - SO 04 objekt Inhalatorium</v>
      </c>
      <c r="F50" s="382"/>
      <c r="G50" s="382"/>
      <c r="H50" s="382"/>
      <c r="I50" s="39"/>
      <c r="J50" s="39"/>
      <c r="K50" s="39"/>
      <c r="L50" s="10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0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21</v>
      </c>
      <c r="D52" s="39"/>
      <c r="E52" s="39"/>
      <c r="F52" s="30" t="str">
        <f>F12</f>
        <v>Park B.Němcové, Karviná Fryštát</v>
      </c>
      <c r="G52" s="39"/>
      <c r="H52" s="39"/>
      <c r="I52" s="32" t="s">
        <v>23</v>
      </c>
      <c r="J52" s="62" t="str">
        <f>IF(J12="","",J12)</f>
        <v>Vyplň údaj</v>
      </c>
      <c r="K52" s="39"/>
      <c r="L52" s="10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0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25.7" customHeight="1">
      <c r="A54" s="37"/>
      <c r="B54" s="38"/>
      <c r="C54" s="32" t="s">
        <v>24</v>
      </c>
      <c r="D54" s="39"/>
      <c r="E54" s="39"/>
      <c r="F54" s="30" t="str">
        <f>E15</f>
        <v>Statutární město Karviná</v>
      </c>
      <c r="G54" s="39"/>
      <c r="H54" s="39"/>
      <c r="I54" s="32" t="s">
        <v>30</v>
      </c>
      <c r="J54" s="35" t="str">
        <f>E21</f>
        <v>Amun Pro s.r.o., Třanovice</v>
      </c>
      <c r="K54" s="39"/>
      <c r="L54" s="10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25.7" customHeight="1">
      <c r="A55" s="37"/>
      <c r="B55" s="38"/>
      <c r="C55" s="32" t="s">
        <v>28</v>
      </c>
      <c r="D55" s="39"/>
      <c r="E55" s="39"/>
      <c r="F55" s="30" t="str">
        <f>IF(E18="","",E18)</f>
        <v>Vyplň údaj</v>
      </c>
      <c r="G55" s="39"/>
      <c r="H55" s="39"/>
      <c r="I55" s="32" t="s">
        <v>33</v>
      </c>
      <c r="J55" s="35" t="str">
        <f>E24</f>
        <v>Ing. Alena Chmelová, Opava</v>
      </c>
      <c r="K55" s="39"/>
      <c r="L55" s="10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0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3" t="s">
        <v>108</v>
      </c>
      <c r="D57" s="134"/>
      <c r="E57" s="134"/>
      <c r="F57" s="134"/>
      <c r="G57" s="134"/>
      <c r="H57" s="134"/>
      <c r="I57" s="134"/>
      <c r="J57" s="135" t="s">
        <v>109</v>
      </c>
      <c r="K57" s="134"/>
      <c r="L57" s="10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0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6" t="s">
        <v>70</v>
      </c>
      <c r="D59" s="39"/>
      <c r="E59" s="39"/>
      <c r="F59" s="39"/>
      <c r="G59" s="39"/>
      <c r="H59" s="39"/>
      <c r="I59" s="39"/>
      <c r="J59" s="80">
        <f>J96</f>
        <v>0</v>
      </c>
      <c r="K59" s="39"/>
      <c r="L59" s="10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110</v>
      </c>
    </row>
    <row r="60" spans="1:47" s="9" customFormat="1" ht="24.95" customHeight="1">
      <c r="B60" s="137"/>
      <c r="C60" s="138"/>
      <c r="D60" s="139" t="s">
        <v>111</v>
      </c>
      <c r="E60" s="140"/>
      <c r="F60" s="140"/>
      <c r="G60" s="140"/>
      <c r="H60" s="140"/>
      <c r="I60" s="140"/>
      <c r="J60" s="141">
        <f>J97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112</v>
      </c>
      <c r="E61" s="146"/>
      <c r="F61" s="146"/>
      <c r="G61" s="146"/>
      <c r="H61" s="146"/>
      <c r="I61" s="146"/>
      <c r="J61" s="147">
        <f>J98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155</v>
      </c>
      <c r="E62" s="146"/>
      <c r="F62" s="146"/>
      <c r="G62" s="146"/>
      <c r="H62" s="146"/>
      <c r="I62" s="146"/>
      <c r="J62" s="147">
        <f>J145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156</v>
      </c>
      <c r="E63" s="146"/>
      <c r="F63" s="146"/>
      <c r="G63" s="146"/>
      <c r="H63" s="146"/>
      <c r="I63" s="146"/>
      <c r="J63" s="147">
        <f>J234</f>
        <v>0</v>
      </c>
      <c r="K63" s="144"/>
      <c r="L63" s="148"/>
    </row>
    <row r="64" spans="1:47" s="10" customFormat="1" ht="19.899999999999999" customHeight="1">
      <c r="B64" s="143"/>
      <c r="C64" s="144"/>
      <c r="D64" s="145" t="s">
        <v>157</v>
      </c>
      <c r="E64" s="146"/>
      <c r="F64" s="146"/>
      <c r="G64" s="146"/>
      <c r="H64" s="146"/>
      <c r="I64" s="146"/>
      <c r="J64" s="147">
        <f>J248</f>
        <v>0</v>
      </c>
      <c r="K64" s="144"/>
      <c r="L64" s="148"/>
    </row>
    <row r="65" spans="1:31" s="10" customFormat="1" ht="19.899999999999999" customHeight="1">
      <c r="B65" s="143"/>
      <c r="C65" s="144"/>
      <c r="D65" s="145" t="s">
        <v>158</v>
      </c>
      <c r="E65" s="146"/>
      <c r="F65" s="146"/>
      <c r="G65" s="146"/>
      <c r="H65" s="146"/>
      <c r="I65" s="146"/>
      <c r="J65" s="147">
        <f>J256</f>
        <v>0</v>
      </c>
      <c r="K65" s="144"/>
      <c r="L65" s="148"/>
    </row>
    <row r="66" spans="1:31" s="10" customFormat="1" ht="19.899999999999999" customHeight="1">
      <c r="B66" s="143"/>
      <c r="C66" s="144"/>
      <c r="D66" s="145" t="s">
        <v>159</v>
      </c>
      <c r="E66" s="146"/>
      <c r="F66" s="146"/>
      <c r="G66" s="146"/>
      <c r="H66" s="146"/>
      <c r="I66" s="146"/>
      <c r="J66" s="147">
        <f>J309</f>
        <v>0</v>
      </c>
      <c r="K66" s="144"/>
      <c r="L66" s="148"/>
    </row>
    <row r="67" spans="1:31" s="9" customFormat="1" ht="24.95" customHeight="1">
      <c r="B67" s="137"/>
      <c r="C67" s="138"/>
      <c r="D67" s="139" t="s">
        <v>160</v>
      </c>
      <c r="E67" s="140"/>
      <c r="F67" s="140"/>
      <c r="G67" s="140"/>
      <c r="H67" s="140"/>
      <c r="I67" s="140"/>
      <c r="J67" s="141">
        <f>J313</f>
        <v>0</v>
      </c>
      <c r="K67" s="138"/>
      <c r="L67" s="142"/>
    </row>
    <row r="68" spans="1:31" s="10" customFormat="1" ht="19.899999999999999" customHeight="1">
      <c r="B68" s="143"/>
      <c r="C68" s="144"/>
      <c r="D68" s="145" t="s">
        <v>161</v>
      </c>
      <c r="E68" s="146"/>
      <c r="F68" s="146"/>
      <c r="G68" s="146"/>
      <c r="H68" s="146"/>
      <c r="I68" s="146"/>
      <c r="J68" s="147">
        <f>J314</f>
        <v>0</v>
      </c>
      <c r="K68" s="144"/>
      <c r="L68" s="148"/>
    </row>
    <row r="69" spans="1:31" s="10" customFormat="1" ht="19.899999999999999" customHeight="1">
      <c r="B69" s="143"/>
      <c r="C69" s="144"/>
      <c r="D69" s="145" t="s">
        <v>162</v>
      </c>
      <c r="E69" s="146"/>
      <c r="F69" s="146"/>
      <c r="G69" s="146"/>
      <c r="H69" s="146"/>
      <c r="I69" s="146"/>
      <c r="J69" s="147">
        <f>J416</f>
        <v>0</v>
      </c>
      <c r="K69" s="144"/>
      <c r="L69" s="148"/>
    </row>
    <row r="70" spans="1:31" s="10" customFormat="1" ht="19.899999999999999" customHeight="1">
      <c r="B70" s="143"/>
      <c r="C70" s="144"/>
      <c r="D70" s="145" t="s">
        <v>163</v>
      </c>
      <c r="E70" s="146"/>
      <c r="F70" s="146"/>
      <c r="G70" s="146"/>
      <c r="H70" s="146"/>
      <c r="I70" s="146"/>
      <c r="J70" s="147">
        <f>J476</f>
        <v>0</v>
      </c>
      <c r="K70" s="144"/>
      <c r="L70" s="148"/>
    </row>
    <row r="71" spans="1:31" s="10" customFormat="1" ht="19.899999999999999" customHeight="1">
      <c r="B71" s="143"/>
      <c r="C71" s="144"/>
      <c r="D71" s="145" t="s">
        <v>164</v>
      </c>
      <c r="E71" s="146"/>
      <c r="F71" s="146"/>
      <c r="G71" s="146"/>
      <c r="H71" s="146"/>
      <c r="I71" s="146"/>
      <c r="J71" s="147">
        <f>J493</f>
        <v>0</v>
      </c>
      <c r="K71" s="144"/>
      <c r="L71" s="148"/>
    </row>
    <row r="72" spans="1:31" s="10" customFormat="1" ht="19.899999999999999" customHeight="1">
      <c r="B72" s="143"/>
      <c r="C72" s="144"/>
      <c r="D72" s="145" t="s">
        <v>165</v>
      </c>
      <c r="E72" s="146"/>
      <c r="F72" s="146"/>
      <c r="G72" s="146"/>
      <c r="H72" s="146"/>
      <c r="I72" s="146"/>
      <c r="J72" s="147">
        <f>J502</f>
        <v>0</v>
      </c>
      <c r="K72" s="144"/>
      <c r="L72" s="148"/>
    </row>
    <row r="73" spans="1:31" s="10" customFormat="1" ht="19.899999999999999" customHeight="1">
      <c r="B73" s="143"/>
      <c r="C73" s="144"/>
      <c r="D73" s="145" t="s">
        <v>166</v>
      </c>
      <c r="E73" s="146"/>
      <c r="F73" s="146"/>
      <c r="G73" s="146"/>
      <c r="H73" s="146"/>
      <c r="I73" s="146"/>
      <c r="J73" s="147">
        <f>J662</f>
        <v>0</v>
      </c>
      <c r="K73" s="144"/>
      <c r="L73" s="148"/>
    </row>
    <row r="74" spans="1:31" s="10" customFormat="1" ht="19.899999999999999" customHeight="1">
      <c r="B74" s="143"/>
      <c r="C74" s="144"/>
      <c r="D74" s="145" t="s">
        <v>167</v>
      </c>
      <c r="E74" s="146"/>
      <c r="F74" s="146"/>
      <c r="G74" s="146"/>
      <c r="H74" s="146"/>
      <c r="I74" s="146"/>
      <c r="J74" s="147">
        <f>J680</f>
        <v>0</v>
      </c>
      <c r="K74" s="144"/>
      <c r="L74" s="148"/>
    </row>
    <row r="75" spans="1:31" s="10" customFormat="1" ht="19.899999999999999" customHeight="1">
      <c r="B75" s="143"/>
      <c r="C75" s="144"/>
      <c r="D75" s="145" t="s">
        <v>168</v>
      </c>
      <c r="E75" s="146"/>
      <c r="F75" s="146"/>
      <c r="G75" s="146"/>
      <c r="H75" s="146"/>
      <c r="I75" s="146"/>
      <c r="J75" s="147">
        <f>J700</f>
        <v>0</v>
      </c>
      <c r="K75" s="144"/>
      <c r="L75" s="148"/>
    </row>
    <row r="76" spans="1:31" s="10" customFormat="1" ht="19.899999999999999" customHeight="1">
      <c r="B76" s="143"/>
      <c r="C76" s="144"/>
      <c r="D76" s="145" t="s">
        <v>169</v>
      </c>
      <c r="E76" s="146"/>
      <c r="F76" s="146"/>
      <c r="G76" s="146"/>
      <c r="H76" s="146"/>
      <c r="I76" s="146"/>
      <c r="J76" s="147">
        <f>J728</f>
        <v>0</v>
      </c>
      <c r="K76" s="144"/>
      <c r="L76" s="148"/>
    </row>
    <row r="77" spans="1:31" s="2" customFormat="1" ht="21.75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0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6.95" customHeight="1">
      <c r="A78" s="37"/>
      <c r="B78" s="50"/>
      <c r="C78" s="51"/>
      <c r="D78" s="51"/>
      <c r="E78" s="51"/>
      <c r="F78" s="51"/>
      <c r="G78" s="51"/>
      <c r="H78" s="51"/>
      <c r="I78" s="51"/>
      <c r="J78" s="51"/>
      <c r="K78" s="51"/>
      <c r="L78" s="10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82" spans="1:63" s="2" customFormat="1" ht="6.95" customHeight="1">
      <c r="A82" s="37"/>
      <c r="B82" s="52"/>
      <c r="C82" s="53"/>
      <c r="D82" s="53"/>
      <c r="E82" s="53"/>
      <c r="F82" s="53"/>
      <c r="G82" s="53"/>
      <c r="H82" s="53"/>
      <c r="I82" s="53"/>
      <c r="J82" s="53"/>
      <c r="K82" s="53"/>
      <c r="L82" s="10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3" s="2" customFormat="1" ht="24.95" customHeight="1">
      <c r="A83" s="37"/>
      <c r="B83" s="38"/>
      <c r="C83" s="26" t="s">
        <v>113</v>
      </c>
      <c r="D83" s="39"/>
      <c r="E83" s="39"/>
      <c r="F83" s="39"/>
      <c r="G83" s="39"/>
      <c r="H83" s="39"/>
      <c r="I83" s="39"/>
      <c r="J83" s="39"/>
      <c r="K83" s="39"/>
      <c r="L83" s="10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3" s="2" customFormat="1" ht="6.95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0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63" s="2" customFormat="1" ht="12" customHeight="1">
      <c r="A85" s="37"/>
      <c r="B85" s="38"/>
      <c r="C85" s="32" t="s">
        <v>16</v>
      </c>
      <c r="D85" s="39"/>
      <c r="E85" s="39"/>
      <c r="F85" s="39"/>
      <c r="G85" s="39"/>
      <c r="H85" s="39"/>
      <c r="I85" s="39"/>
      <c r="J85" s="39"/>
      <c r="K85" s="39"/>
      <c r="L85" s="10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pans="1:63" s="2" customFormat="1" ht="16.5" customHeight="1">
      <c r="A86" s="37"/>
      <c r="B86" s="38"/>
      <c r="C86" s="39"/>
      <c r="D86" s="39"/>
      <c r="E86" s="383" t="str">
        <f>E7</f>
        <v>Zámecké konírny - Community Hub, Objekt I - Inhalatorium SO 04</v>
      </c>
      <c r="F86" s="384"/>
      <c r="G86" s="384"/>
      <c r="H86" s="384"/>
      <c r="I86" s="39"/>
      <c r="J86" s="39"/>
      <c r="K86" s="39"/>
      <c r="L86" s="109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pans="1:63" s="2" customFormat="1" ht="12" customHeight="1">
      <c r="A87" s="37"/>
      <c r="B87" s="38"/>
      <c r="C87" s="32" t="s">
        <v>105</v>
      </c>
      <c r="D87" s="39"/>
      <c r="E87" s="39"/>
      <c r="F87" s="39"/>
      <c r="G87" s="39"/>
      <c r="H87" s="39"/>
      <c r="I87" s="39"/>
      <c r="J87" s="39"/>
      <c r="K87" s="39"/>
      <c r="L87" s="109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pans="1:63" s="2" customFormat="1" ht="16.5" customHeight="1">
      <c r="A88" s="37"/>
      <c r="B88" s="38"/>
      <c r="C88" s="39"/>
      <c r="D88" s="39"/>
      <c r="E88" s="371" t="str">
        <f>E9</f>
        <v>1 - Stavební část - SO 04 objekt Inhalatorium</v>
      </c>
      <c r="F88" s="382"/>
      <c r="G88" s="382"/>
      <c r="H88" s="382"/>
      <c r="I88" s="39"/>
      <c r="J88" s="39"/>
      <c r="K88" s="39"/>
      <c r="L88" s="109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pans="1:63" s="2" customFormat="1" ht="6.95" customHeight="1">
      <c r="A89" s="37"/>
      <c r="B89" s="38"/>
      <c r="C89" s="39"/>
      <c r="D89" s="39"/>
      <c r="E89" s="39"/>
      <c r="F89" s="39"/>
      <c r="G89" s="39"/>
      <c r="H89" s="39"/>
      <c r="I89" s="39"/>
      <c r="J89" s="39"/>
      <c r="K89" s="39"/>
      <c r="L89" s="109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pans="1:63" s="2" customFormat="1" ht="12" customHeight="1">
      <c r="A90" s="37"/>
      <c r="B90" s="38"/>
      <c r="C90" s="32" t="s">
        <v>21</v>
      </c>
      <c r="D90" s="39"/>
      <c r="E90" s="39"/>
      <c r="F90" s="30" t="str">
        <f>F12</f>
        <v>Park B.Němcové, Karviná Fryštát</v>
      </c>
      <c r="G90" s="39"/>
      <c r="H90" s="39"/>
      <c r="I90" s="32" t="s">
        <v>23</v>
      </c>
      <c r="J90" s="62" t="str">
        <f>IF(J12="","",J12)</f>
        <v>Vyplň údaj</v>
      </c>
      <c r="K90" s="39"/>
      <c r="L90" s="109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pans="1:63" s="2" customFormat="1" ht="6.95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109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pans="1:63" s="2" customFormat="1" ht="25.7" customHeight="1">
      <c r="A92" s="37"/>
      <c r="B92" s="38"/>
      <c r="C92" s="32" t="s">
        <v>24</v>
      </c>
      <c r="D92" s="39"/>
      <c r="E92" s="39"/>
      <c r="F92" s="30" t="str">
        <f>E15</f>
        <v>Statutární město Karviná</v>
      </c>
      <c r="G92" s="39"/>
      <c r="H92" s="39"/>
      <c r="I92" s="32" t="s">
        <v>30</v>
      </c>
      <c r="J92" s="35" t="str">
        <f>E21</f>
        <v>Amun Pro s.r.o., Třanovice</v>
      </c>
      <c r="K92" s="39"/>
      <c r="L92" s="109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pans="1:63" s="2" customFormat="1" ht="25.7" customHeight="1">
      <c r="A93" s="37"/>
      <c r="B93" s="38"/>
      <c r="C93" s="32" t="s">
        <v>28</v>
      </c>
      <c r="D93" s="39"/>
      <c r="E93" s="39"/>
      <c r="F93" s="30" t="str">
        <f>IF(E18="","",E18)</f>
        <v>Vyplň údaj</v>
      </c>
      <c r="G93" s="39"/>
      <c r="H93" s="39"/>
      <c r="I93" s="32" t="s">
        <v>33</v>
      </c>
      <c r="J93" s="35" t="str">
        <f>E24</f>
        <v>Ing. Alena Chmelová, Opava</v>
      </c>
      <c r="K93" s="39"/>
      <c r="L93" s="109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pans="1:63" s="2" customFormat="1" ht="10.35" customHeight="1">
      <c r="A94" s="37"/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109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pans="1:63" s="11" customFormat="1" ht="29.25" customHeight="1">
      <c r="A95" s="149"/>
      <c r="B95" s="150"/>
      <c r="C95" s="151" t="s">
        <v>114</v>
      </c>
      <c r="D95" s="152" t="s">
        <v>57</v>
      </c>
      <c r="E95" s="152" t="s">
        <v>53</v>
      </c>
      <c r="F95" s="152" t="s">
        <v>54</v>
      </c>
      <c r="G95" s="152" t="s">
        <v>115</v>
      </c>
      <c r="H95" s="152" t="s">
        <v>116</v>
      </c>
      <c r="I95" s="152" t="s">
        <v>117</v>
      </c>
      <c r="J95" s="152" t="s">
        <v>109</v>
      </c>
      <c r="K95" s="153" t="s">
        <v>118</v>
      </c>
      <c r="L95" s="154"/>
      <c r="M95" s="71" t="s">
        <v>19</v>
      </c>
      <c r="N95" s="72" t="s">
        <v>42</v>
      </c>
      <c r="O95" s="72" t="s">
        <v>119</v>
      </c>
      <c r="P95" s="72" t="s">
        <v>120</v>
      </c>
      <c r="Q95" s="72" t="s">
        <v>121</v>
      </c>
      <c r="R95" s="72" t="s">
        <v>122</v>
      </c>
      <c r="S95" s="72" t="s">
        <v>123</v>
      </c>
      <c r="T95" s="73" t="s">
        <v>124</v>
      </c>
      <c r="U95" s="149"/>
      <c r="V95" s="149"/>
      <c r="W95" s="149"/>
      <c r="X95" s="149"/>
      <c r="Y95" s="149"/>
      <c r="Z95" s="149"/>
      <c r="AA95" s="149"/>
      <c r="AB95" s="149"/>
      <c r="AC95" s="149"/>
      <c r="AD95" s="149"/>
      <c r="AE95" s="149"/>
    </row>
    <row r="96" spans="1:63" s="2" customFormat="1" ht="22.9" customHeight="1">
      <c r="A96" s="37"/>
      <c r="B96" s="38"/>
      <c r="C96" s="78" t="s">
        <v>125</v>
      </c>
      <c r="D96" s="39"/>
      <c r="E96" s="39"/>
      <c r="F96" s="39"/>
      <c r="G96" s="39"/>
      <c r="H96" s="39"/>
      <c r="I96" s="39"/>
      <c r="J96" s="155">
        <f>BK96</f>
        <v>0</v>
      </c>
      <c r="K96" s="39"/>
      <c r="L96" s="42"/>
      <c r="M96" s="74"/>
      <c r="N96" s="156"/>
      <c r="O96" s="75"/>
      <c r="P96" s="157">
        <f>P97+P313</f>
        <v>0</v>
      </c>
      <c r="Q96" s="75"/>
      <c r="R96" s="157">
        <f>R97+R313</f>
        <v>472.51873284999999</v>
      </c>
      <c r="S96" s="75"/>
      <c r="T96" s="158">
        <f>T97+T313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20" t="s">
        <v>71</v>
      </c>
      <c r="AU96" s="20" t="s">
        <v>110</v>
      </c>
      <c r="BK96" s="159">
        <f>BK97+BK313</f>
        <v>0</v>
      </c>
    </row>
    <row r="97" spans="1:65" s="12" customFormat="1" ht="25.9" customHeight="1">
      <c r="B97" s="160"/>
      <c r="C97" s="161"/>
      <c r="D97" s="162" t="s">
        <v>71</v>
      </c>
      <c r="E97" s="163" t="s">
        <v>126</v>
      </c>
      <c r="F97" s="163" t="s">
        <v>127</v>
      </c>
      <c r="G97" s="161"/>
      <c r="H97" s="161"/>
      <c r="I97" s="164"/>
      <c r="J97" s="165">
        <f>BK97</f>
        <v>0</v>
      </c>
      <c r="K97" s="161"/>
      <c r="L97" s="166"/>
      <c r="M97" s="167"/>
      <c r="N97" s="168"/>
      <c r="O97" s="168"/>
      <c r="P97" s="169">
        <f>P98+P145+P234+P248+P256+P309</f>
        <v>0</v>
      </c>
      <c r="Q97" s="168"/>
      <c r="R97" s="169">
        <f>R98+R145+R234+R248+R256+R309</f>
        <v>462.46665277</v>
      </c>
      <c r="S97" s="168"/>
      <c r="T97" s="170">
        <f>T98+T145+T234+T248+T256+T309</f>
        <v>0</v>
      </c>
      <c r="AR97" s="171" t="s">
        <v>79</v>
      </c>
      <c r="AT97" s="172" t="s">
        <v>71</v>
      </c>
      <c r="AU97" s="172" t="s">
        <v>72</v>
      </c>
      <c r="AY97" s="171" t="s">
        <v>128</v>
      </c>
      <c r="BK97" s="173">
        <f>BK98+BK145+BK234+BK248+BK256+BK309</f>
        <v>0</v>
      </c>
    </row>
    <row r="98" spans="1:65" s="12" customFormat="1" ht="22.9" customHeight="1">
      <c r="B98" s="160"/>
      <c r="C98" s="161"/>
      <c r="D98" s="162" t="s">
        <v>71</v>
      </c>
      <c r="E98" s="174" t="s">
        <v>79</v>
      </c>
      <c r="F98" s="174" t="s">
        <v>129</v>
      </c>
      <c r="G98" s="161"/>
      <c r="H98" s="161"/>
      <c r="I98" s="164"/>
      <c r="J98" s="175">
        <f>BK98</f>
        <v>0</v>
      </c>
      <c r="K98" s="161"/>
      <c r="L98" s="166"/>
      <c r="M98" s="167"/>
      <c r="N98" s="168"/>
      <c r="O98" s="168"/>
      <c r="P98" s="169">
        <f>SUM(P99:P144)</f>
        <v>0</v>
      </c>
      <c r="Q98" s="168"/>
      <c r="R98" s="169">
        <f>SUM(R99:R144)</f>
        <v>0</v>
      </c>
      <c r="S98" s="168"/>
      <c r="T98" s="170">
        <f>SUM(T99:T144)</f>
        <v>0</v>
      </c>
      <c r="AR98" s="171" t="s">
        <v>79</v>
      </c>
      <c r="AT98" s="172" t="s">
        <v>71</v>
      </c>
      <c r="AU98" s="172" t="s">
        <v>79</v>
      </c>
      <c r="AY98" s="171" t="s">
        <v>128</v>
      </c>
      <c r="BK98" s="173">
        <f>SUM(BK99:BK144)</f>
        <v>0</v>
      </c>
    </row>
    <row r="99" spans="1:65" s="2" customFormat="1" ht="16.5" customHeight="1">
      <c r="A99" s="37"/>
      <c r="B99" s="38"/>
      <c r="C99" s="176" t="s">
        <v>79</v>
      </c>
      <c r="D99" s="176" t="s">
        <v>130</v>
      </c>
      <c r="E99" s="177" t="s">
        <v>170</v>
      </c>
      <c r="F99" s="178" t="s">
        <v>171</v>
      </c>
      <c r="G99" s="179" t="s">
        <v>142</v>
      </c>
      <c r="H99" s="180">
        <v>218.5</v>
      </c>
      <c r="I99" s="181"/>
      <c r="J99" s="182">
        <f>ROUND(I99*H99,2)</f>
        <v>0</v>
      </c>
      <c r="K99" s="178" t="s">
        <v>134</v>
      </c>
      <c r="L99" s="42"/>
      <c r="M99" s="183" t="s">
        <v>19</v>
      </c>
      <c r="N99" s="184" t="s">
        <v>43</v>
      </c>
      <c r="O99" s="67"/>
      <c r="P99" s="185">
        <f>O99*H99</f>
        <v>0</v>
      </c>
      <c r="Q99" s="185">
        <v>0</v>
      </c>
      <c r="R99" s="185">
        <f>Q99*H99</f>
        <v>0</v>
      </c>
      <c r="S99" s="185">
        <v>0</v>
      </c>
      <c r="T99" s="186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87" t="s">
        <v>89</v>
      </c>
      <c r="AT99" s="187" t="s">
        <v>130</v>
      </c>
      <c r="AU99" s="187" t="s">
        <v>81</v>
      </c>
      <c r="AY99" s="20" t="s">
        <v>128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20" t="s">
        <v>79</v>
      </c>
      <c r="BK99" s="188">
        <f>ROUND(I99*H99,2)</f>
        <v>0</v>
      </c>
      <c r="BL99" s="20" t="s">
        <v>89</v>
      </c>
      <c r="BM99" s="187" t="s">
        <v>172</v>
      </c>
    </row>
    <row r="100" spans="1:65" s="2" customFormat="1" ht="19.5">
      <c r="A100" s="37"/>
      <c r="B100" s="38"/>
      <c r="C100" s="39"/>
      <c r="D100" s="189" t="s">
        <v>136</v>
      </c>
      <c r="E100" s="39"/>
      <c r="F100" s="190" t="s">
        <v>173</v>
      </c>
      <c r="G100" s="39"/>
      <c r="H100" s="39"/>
      <c r="I100" s="191"/>
      <c r="J100" s="39"/>
      <c r="K100" s="39"/>
      <c r="L100" s="42"/>
      <c r="M100" s="192"/>
      <c r="N100" s="193"/>
      <c r="O100" s="67"/>
      <c r="P100" s="67"/>
      <c r="Q100" s="67"/>
      <c r="R100" s="67"/>
      <c r="S100" s="67"/>
      <c r="T100" s="68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20" t="s">
        <v>136</v>
      </c>
      <c r="AU100" s="20" t="s">
        <v>81</v>
      </c>
    </row>
    <row r="101" spans="1:65" s="2" customFormat="1">
      <c r="A101" s="37"/>
      <c r="B101" s="38"/>
      <c r="C101" s="39"/>
      <c r="D101" s="194" t="s">
        <v>138</v>
      </c>
      <c r="E101" s="39"/>
      <c r="F101" s="195" t="s">
        <v>174</v>
      </c>
      <c r="G101" s="39"/>
      <c r="H101" s="39"/>
      <c r="I101" s="191"/>
      <c r="J101" s="39"/>
      <c r="K101" s="39"/>
      <c r="L101" s="42"/>
      <c r="M101" s="192"/>
      <c r="N101" s="193"/>
      <c r="O101" s="67"/>
      <c r="P101" s="67"/>
      <c r="Q101" s="67"/>
      <c r="R101" s="67"/>
      <c r="S101" s="67"/>
      <c r="T101" s="68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20" t="s">
        <v>138</v>
      </c>
      <c r="AU101" s="20" t="s">
        <v>81</v>
      </c>
    </row>
    <row r="102" spans="1:65" s="14" customFormat="1">
      <c r="B102" s="207"/>
      <c r="C102" s="208"/>
      <c r="D102" s="189" t="s">
        <v>146</v>
      </c>
      <c r="E102" s="209" t="s">
        <v>19</v>
      </c>
      <c r="F102" s="210" t="s">
        <v>175</v>
      </c>
      <c r="G102" s="208"/>
      <c r="H102" s="209" t="s">
        <v>19</v>
      </c>
      <c r="I102" s="211"/>
      <c r="J102" s="208"/>
      <c r="K102" s="208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146</v>
      </c>
      <c r="AU102" s="216" t="s">
        <v>81</v>
      </c>
      <c r="AV102" s="14" t="s">
        <v>79</v>
      </c>
      <c r="AW102" s="14" t="s">
        <v>32</v>
      </c>
      <c r="AX102" s="14" t="s">
        <v>72</v>
      </c>
      <c r="AY102" s="216" t="s">
        <v>128</v>
      </c>
    </row>
    <row r="103" spans="1:65" s="13" customFormat="1">
      <c r="B103" s="196"/>
      <c r="C103" s="197"/>
      <c r="D103" s="189" t="s">
        <v>146</v>
      </c>
      <c r="E103" s="198" t="s">
        <v>19</v>
      </c>
      <c r="F103" s="199" t="s">
        <v>176</v>
      </c>
      <c r="G103" s="197"/>
      <c r="H103" s="200">
        <v>218.5</v>
      </c>
      <c r="I103" s="201"/>
      <c r="J103" s="197"/>
      <c r="K103" s="197"/>
      <c r="L103" s="202"/>
      <c r="M103" s="203"/>
      <c r="N103" s="204"/>
      <c r="O103" s="204"/>
      <c r="P103" s="204"/>
      <c r="Q103" s="204"/>
      <c r="R103" s="204"/>
      <c r="S103" s="204"/>
      <c r="T103" s="205"/>
      <c r="AT103" s="206" t="s">
        <v>146</v>
      </c>
      <c r="AU103" s="206" t="s">
        <v>81</v>
      </c>
      <c r="AV103" s="13" t="s">
        <v>81</v>
      </c>
      <c r="AW103" s="13" t="s">
        <v>32</v>
      </c>
      <c r="AX103" s="13" t="s">
        <v>79</v>
      </c>
      <c r="AY103" s="206" t="s">
        <v>128</v>
      </c>
    </row>
    <row r="104" spans="1:65" s="2" customFormat="1" ht="21.75" customHeight="1">
      <c r="A104" s="37"/>
      <c r="B104" s="38"/>
      <c r="C104" s="176" t="s">
        <v>81</v>
      </c>
      <c r="D104" s="176" t="s">
        <v>130</v>
      </c>
      <c r="E104" s="177" t="s">
        <v>177</v>
      </c>
      <c r="F104" s="178" t="s">
        <v>178</v>
      </c>
      <c r="G104" s="179" t="s">
        <v>142</v>
      </c>
      <c r="H104" s="180">
        <v>35.04</v>
      </c>
      <c r="I104" s="181"/>
      <c r="J104" s="182">
        <f>ROUND(I104*H104,2)</f>
        <v>0</v>
      </c>
      <c r="K104" s="178" t="s">
        <v>134</v>
      </c>
      <c r="L104" s="42"/>
      <c r="M104" s="183" t="s">
        <v>19</v>
      </c>
      <c r="N104" s="184" t="s">
        <v>43</v>
      </c>
      <c r="O104" s="67"/>
      <c r="P104" s="185">
        <f>O104*H104</f>
        <v>0</v>
      </c>
      <c r="Q104" s="185">
        <v>0</v>
      </c>
      <c r="R104" s="185">
        <f>Q104*H104</f>
        <v>0</v>
      </c>
      <c r="S104" s="185">
        <v>0</v>
      </c>
      <c r="T104" s="186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87" t="s">
        <v>89</v>
      </c>
      <c r="AT104" s="187" t="s">
        <v>130</v>
      </c>
      <c r="AU104" s="187" t="s">
        <v>81</v>
      </c>
      <c r="AY104" s="20" t="s">
        <v>128</v>
      </c>
      <c r="BE104" s="188">
        <f>IF(N104="základní",J104,0)</f>
        <v>0</v>
      </c>
      <c r="BF104" s="188">
        <f>IF(N104="snížená",J104,0)</f>
        <v>0</v>
      </c>
      <c r="BG104" s="188">
        <f>IF(N104="zákl. přenesená",J104,0)</f>
        <v>0</v>
      </c>
      <c r="BH104" s="188">
        <f>IF(N104="sníž. přenesená",J104,0)</f>
        <v>0</v>
      </c>
      <c r="BI104" s="188">
        <f>IF(N104="nulová",J104,0)</f>
        <v>0</v>
      </c>
      <c r="BJ104" s="20" t="s">
        <v>79</v>
      </c>
      <c r="BK104" s="188">
        <f>ROUND(I104*H104,2)</f>
        <v>0</v>
      </c>
      <c r="BL104" s="20" t="s">
        <v>89</v>
      </c>
      <c r="BM104" s="187" t="s">
        <v>179</v>
      </c>
    </row>
    <row r="105" spans="1:65" s="2" customFormat="1" ht="19.5">
      <c r="A105" s="37"/>
      <c r="B105" s="38"/>
      <c r="C105" s="39"/>
      <c r="D105" s="189" t="s">
        <v>136</v>
      </c>
      <c r="E105" s="39"/>
      <c r="F105" s="190" t="s">
        <v>180</v>
      </c>
      <c r="G105" s="39"/>
      <c r="H105" s="39"/>
      <c r="I105" s="191"/>
      <c r="J105" s="39"/>
      <c r="K105" s="39"/>
      <c r="L105" s="42"/>
      <c r="M105" s="192"/>
      <c r="N105" s="193"/>
      <c r="O105" s="67"/>
      <c r="P105" s="67"/>
      <c r="Q105" s="67"/>
      <c r="R105" s="67"/>
      <c r="S105" s="67"/>
      <c r="T105" s="68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20" t="s">
        <v>136</v>
      </c>
      <c r="AU105" s="20" t="s">
        <v>81</v>
      </c>
    </row>
    <row r="106" spans="1:65" s="2" customFormat="1">
      <c r="A106" s="37"/>
      <c r="B106" s="38"/>
      <c r="C106" s="39"/>
      <c r="D106" s="194" t="s">
        <v>138</v>
      </c>
      <c r="E106" s="39"/>
      <c r="F106" s="195" t="s">
        <v>181</v>
      </c>
      <c r="G106" s="39"/>
      <c r="H106" s="39"/>
      <c r="I106" s="191"/>
      <c r="J106" s="39"/>
      <c r="K106" s="39"/>
      <c r="L106" s="42"/>
      <c r="M106" s="192"/>
      <c r="N106" s="193"/>
      <c r="O106" s="67"/>
      <c r="P106" s="67"/>
      <c r="Q106" s="67"/>
      <c r="R106" s="67"/>
      <c r="S106" s="67"/>
      <c r="T106" s="68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20" t="s">
        <v>138</v>
      </c>
      <c r="AU106" s="20" t="s">
        <v>81</v>
      </c>
    </row>
    <row r="107" spans="1:65" s="14" customFormat="1">
      <c r="B107" s="207"/>
      <c r="C107" s="208"/>
      <c r="D107" s="189" t="s">
        <v>146</v>
      </c>
      <c r="E107" s="209" t="s">
        <v>19</v>
      </c>
      <c r="F107" s="210" t="s">
        <v>175</v>
      </c>
      <c r="G107" s="208"/>
      <c r="H107" s="209" t="s">
        <v>19</v>
      </c>
      <c r="I107" s="211"/>
      <c r="J107" s="208"/>
      <c r="K107" s="208"/>
      <c r="L107" s="212"/>
      <c r="M107" s="213"/>
      <c r="N107" s="214"/>
      <c r="O107" s="214"/>
      <c r="P107" s="214"/>
      <c r="Q107" s="214"/>
      <c r="R107" s="214"/>
      <c r="S107" s="214"/>
      <c r="T107" s="215"/>
      <c r="AT107" s="216" t="s">
        <v>146</v>
      </c>
      <c r="AU107" s="216" t="s">
        <v>81</v>
      </c>
      <c r="AV107" s="14" t="s">
        <v>79</v>
      </c>
      <c r="AW107" s="14" t="s">
        <v>32</v>
      </c>
      <c r="AX107" s="14" t="s">
        <v>72</v>
      </c>
      <c r="AY107" s="216" t="s">
        <v>128</v>
      </c>
    </row>
    <row r="108" spans="1:65" s="13" customFormat="1">
      <c r="B108" s="196"/>
      <c r="C108" s="197"/>
      <c r="D108" s="189" t="s">
        <v>146</v>
      </c>
      <c r="E108" s="198" t="s">
        <v>19</v>
      </c>
      <c r="F108" s="199" t="s">
        <v>182</v>
      </c>
      <c r="G108" s="197"/>
      <c r="H108" s="200">
        <v>35.04</v>
      </c>
      <c r="I108" s="201"/>
      <c r="J108" s="197"/>
      <c r="K108" s="197"/>
      <c r="L108" s="202"/>
      <c r="M108" s="203"/>
      <c r="N108" s="204"/>
      <c r="O108" s="204"/>
      <c r="P108" s="204"/>
      <c r="Q108" s="204"/>
      <c r="R108" s="204"/>
      <c r="S108" s="204"/>
      <c r="T108" s="205"/>
      <c r="AT108" s="206" t="s">
        <v>146</v>
      </c>
      <c r="AU108" s="206" t="s">
        <v>81</v>
      </c>
      <c r="AV108" s="13" t="s">
        <v>81</v>
      </c>
      <c r="AW108" s="13" t="s">
        <v>32</v>
      </c>
      <c r="AX108" s="13" t="s">
        <v>79</v>
      </c>
      <c r="AY108" s="206" t="s">
        <v>128</v>
      </c>
    </row>
    <row r="109" spans="1:65" s="2" customFormat="1" ht="21.75" customHeight="1">
      <c r="A109" s="37"/>
      <c r="B109" s="38"/>
      <c r="C109" s="176" t="s">
        <v>86</v>
      </c>
      <c r="D109" s="176" t="s">
        <v>130</v>
      </c>
      <c r="E109" s="177" t="s">
        <v>183</v>
      </c>
      <c r="F109" s="178" t="s">
        <v>184</v>
      </c>
      <c r="G109" s="179" t="s">
        <v>142</v>
      </c>
      <c r="H109" s="180">
        <v>240</v>
      </c>
      <c r="I109" s="181"/>
      <c r="J109" s="182">
        <f>ROUND(I109*H109,2)</f>
        <v>0</v>
      </c>
      <c r="K109" s="178" t="s">
        <v>134</v>
      </c>
      <c r="L109" s="42"/>
      <c r="M109" s="183" t="s">
        <v>19</v>
      </c>
      <c r="N109" s="184" t="s">
        <v>43</v>
      </c>
      <c r="O109" s="67"/>
      <c r="P109" s="185">
        <f>O109*H109</f>
        <v>0</v>
      </c>
      <c r="Q109" s="185">
        <v>0</v>
      </c>
      <c r="R109" s="185">
        <f>Q109*H109</f>
        <v>0</v>
      </c>
      <c r="S109" s="185">
        <v>0</v>
      </c>
      <c r="T109" s="186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87" t="s">
        <v>89</v>
      </c>
      <c r="AT109" s="187" t="s">
        <v>130</v>
      </c>
      <c r="AU109" s="187" t="s">
        <v>81</v>
      </c>
      <c r="AY109" s="20" t="s">
        <v>128</v>
      </c>
      <c r="BE109" s="188">
        <f>IF(N109="základní",J109,0)</f>
        <v>0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20" t="s">
        <v>79</v>
      </c>
      <c r="BK109" s="188">
        <f>ROUND(I109*H109,2)</f>
        <v>0</v>
      </c>
      <c r="BL109" s="20" t="s">
        <v>89</v>
      </c>
      <c r="BM109" s="187" t="s">
        <v>185</v>
      </c>
    </row>
    <row r="110" spans="1:65" s="2" customFormat="1" ht="19.5">
      <c r="A110" s="37"/>
      <c r="B110" s="38"/>
      <c r="C110" s="39"/>
      <c r="D110" s="189" t="s">
        <v>136</v>
      </c>
      <c r="E110" s="39"/>
      <c r="F110" s="190" t="s">
        <v>186</v>
      </c>
      <c r="G110" s="39"/>
      <c r="H110" s="39"/>
      <c r="I110" s="191"/>
      <c r="J110" s="39"/>
      <c r="K110" s="39"/>
      <c r="L110" s="42"/>
      <c r="M110" s="192"/>
      <c r="N110" s="193"/>
      <c r="O110" s="67"/>
      <c r="P110" s="67"/>
      <c r="Q110" s="67"/>
      <c r="R110" s="67"/>
      <c r="S110" s="67"/>
      <c r="T110" s="68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20" t="s">
        <v>136</v>
      </c>
      <c r="AU110" s="20" t="s">
        <v>81</v>
      </c>
    </row>
    <row r="111" spans="1:65" s="2" customFormat="1">
      <c r="A111" s="37"/>
      <c r="B111" s="38"/>
      <c r="C111" s="39"/>
      <c r="D111" s="194" t="s">
        <v>138</v>
      </c>
      <c r="E111" s="39"/>
      <c r="F111" s="195" t="s">
        <v>187</v>
      </c>
      <c r="G111" s="39"/>
      <c r="H111" s="39"/>
      <c r="I111" s="191"/>
      <c r="J111" s="39"/>
      <c r="K111" s="39"/>
      <c r="L111" s="42"/>
      <c r="M111" s="192"/>
      <c r="N111" s="193"/>
      <c r="O111" s="67"/>
      <c r="P111" s="67"/>
      <c r="Q111" s="67"/>
      <c r="R111" s="67"/>
      <c r="S111" s="67"/>
      <c r="T111" s="68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20" t="s">
        <v>138</v>
      </c>
      <c r="AU111" s="20" t="s">
        <v>81</v>
      </c>
    </row>
    <row r="112" spans="1:65" s="14" customFormat="1">
      <c r="B112" s="207"/>
      <c r="C112" s="208"/>
      <c r="D112" s="189" t="s">
        <v>146</v>
      </c>
      <c r="E112" s="209" t="s">
        <v>19</v>
      </c>
      <c r="F112" s="210" t="s">
        <v>175</v>
      </c>
      <c r="G112" s="208"/>
      <c r="H112" s="209" t="s">
        <v>19</v>
      </c>
      <c r="I112" s="211"/>
      <c r="J112" s="208"/>
      <c r="K112" s="208"/>
      <c r="L112" s="212"/>
      <c r="M112" s="213"/>
      <c r="N112" s="214"/>
      <c r="O112" s="214"/>
      <c r="P112" s="214"/>
      <c r="Q112" s="214"/>
      <c r="R112" s="214"/>
      <c r="S112" s="214"/>
      <c r="T112" s="215"/>
      <c r="AT112" s="216" t="s">
        <v>146</v>
      </c>
      <c r="AU112" s="216" t="s">
        <v>81</v>
      </c>
      <c r="AV112" s="14" t="s">
        <v>79</v>
      </c>
      <c r="AW112" s="14" t="s">
        <v>32</v>
      </c>
      <c r="AX112" s="14" t="s">
        <v>72</v>
      </c>
      <c r="AY112" s="216" t="s">
        <v>128</v>
      </c>
    </row>
    <row r="113" spans="1:65" s="13" customFormat="1">
      <c r="B113" s="196"/>
      <c r="C113" s="197"/>
      <c r="D113" s="189" t="s">
        <v>146</v>
      </c>
      <c r="E113" s="198" t="s">
        <v>19</v>
      </c>
      <c r="F113" s="199" t="s">
        <v>188</v>
      </c>
      <c r="G113" s="197"/>
      <c r="H113" s="200">
        <v>240</v>
      </c>
      <c r="I113" s="201"/>
      <c r="J113" s="197"/>
      <c r="K113" s="197"/>
      <c r="L113" s="202"/>
      <c r="M113" s="203"/>
      <c r="N113" s="204"/>
      <c r="O113" s="204"/>
      <c r="P113" s="204"/>
      <c r="Q113" s="204"/>
      <c r="R113" s="204"/>
      <c r="S113" s="204"/>
      <c r="T113" s="205"/>
      <c r="AT113" s="206" t="s">
        <v>146</v>
      </c>
      <c r="AU113" s="206" t="s">
        <v>81</v>
      </c>
      <c r="AV113" s="13" t="s">
        <v>81</v>
      </c>
      <c r="AW113" s="13" t="s">
        <v>32</v>
      </c>
      <c r="AX113" s="13" t="s">
        <v>79</v>
      </c>
      <c r="AY113" s="206" t="s">
        <v>128</v>
      </c>
    </row>
    <row r="114" spans="1:65" s="2" customFormat="1" ht="21.75" customHeight="1">
      <c r="A114" s="37"/>
      <c r="B114" s="38"/>
      <c r="C114" s="176" t="s">
        <v>89</v>
      </c>
      <c r="D114" s="176" t="s">
        <v>130</v>
      </c>
      <c r="E114" s="177" t="s">
        <v>189</v>
      </c>
      <c r="F114" s="178" t="s">
        <v>190</v>
      </c>
      <c r="G114" s="179" t="s">
        <v>142</v>
      </c>
      <c r="H114" s="180">
        <v>133.54</v>
      </c>
      <c r="I114" s="181"/>
      <c r="J114" s="182">
        <f>ROUND(I114*H114,2)</f>
        <v>0</v>
      </c>
      <c r="K114" s="178" t="s">
        <v>134</v>
      </c>
      <c r="L114" s="42"/>
      <c r="M114" s="183" t="s">
        <v>19</v>
      </c>
      <c r="N114" s="184" t="s">
        <v>43</v>
      </c>
      <c r="O114" s="67"/>
      <c r="P114" s="185">
        <f>O114*H114</f>
        <v>0</v>
      </c>
      <c r="Q114" s="185">
        <v>0</v>
      </c>
      <c r="R114" s="185">
        <f>Q114*H114</f>
        <v>0</v>
      </c>
      <c r="S114" s="185">
        <v>0</v>
      </c>
      <c r="T114" s="186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87" t="s">
        <v>89</v>
      </c>
      <c r="AT114" s="187" t="s">
        <v>130</v>
      </c>
      <c r="AU114" s="187" t="s">
        <v>81</v>
      </c>
      <c r="AY114" s="20" t="s">
        <v>128</v>
      </c>
      <c r="BE114" s="188">
        <f>IF(N114="základní",J114,0)</f>
        <v>0</v>
      </c>
      <c r="BF114" s="188">
        <f>IF(N114="snížená",J114,0)</f>
        <v>0</v>
      </c>
      <c r="BG114" s="188">
        <f>IF(N114="zákl. přenesená",J114,0)</f>
        <v>0</v>
      </c>
      <c r="BH114" s="188">
        <f>IF(N114="sníž. přenesená",J114,0)</f>
        <v>0</v>
      </c>
      <c r="BI114" s="188">
        <f>IF(N114="nulová",J114,0)</f>
        <v>0</v>
      </c>
      <c r="BJ114" s="20" t="s">
        <v>79</v>
      </c>
      <c r="BK114" s="188">
        <f>ROUND(I114*H114,2)</f>
        <v>0</v>
      </c>
      <c r="BL114" s="20" t="s">
        <v>89</v>
      </c>
      <c r="BM114" s="187" t="s">
        <v>191</v>
      </c>
    </row>
    <row r="115" spans="1:65" s="2" customFormat="1" ht="19.5">
      <c r="A115" s="37"/>
      <c r="B115" s="38"/>
      <c r="C115" s="39"/>
      <c r="D115" s="189" t="s">
        <v>136</v>
      </c>
      <c r="E115" s="39"/>
      <c r="F115" s="190" t="s">
        <v>192</v>
      </c>
      <c r="G115" s="39"/>
      <c r="H115" s="39"/>
      <c r="I115" s="191"/>
      <c r="J115" s="39"/>
      <c r="K115" s="39"/>
      <c r="L115" s="42"/>
      <c r="M115" s="192"/>
      <c r="N115" s="193"/>
      <c r="O115" s="67"/>
      <c r="P115" s="67"/>
      <c r="Q115" s="67"/>
      <c r="R115" s="67"/>
      <c r="S115" s="67"/>
      <c r="T115" s="68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20" t="s">
        <v>136</v>
      </c>
      <c r="AU115" s="20" t="s">
        <v>81</v>
      </c>
    </row>
    <row r="116" spans="1:65" s="2" customFormat="1">
      <c r="A116" s="37"/>
      <c r="B116" s="38"/>
      <c r="C116" s="39"/>
      <c r="D116" s="194" t="s">
        <v>138</v>
      </c>
      <c r="E116" s="39"/>
      <c r="F116" s="195" t="s">
        <v>193</v>
      </c>
      <c r="G116" s="39"/>
      <c r="H116" s="39"/>
      <c r="I116" s="191"/>
      <c r="J116" s="39"/>
      <c r="K116" s="39"/>
      <c r="L116" s="42"/>
      <c r="M116" s="192"/>
      <c r="N116" s="193"/>
      <c r="O116" s="67"/>
      <c r="P116" s="67"/>
      <c r="Q116" s="67"/>
      <c r="R116" s="67"/>
      <c r="S116" s="67"/>
      <c r="T116" s="68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20" t="s">
        <v>138</v>
      </c>
      <c r="AU116" s="20" t="s">
        <v>81</v>
      </c>
    </row>
    <row r="117" spans="1:65" s="14" customFormat="1">
      <c r="B117" s="207"/>
      <c r="C117" s="208"/>
      <c r="D117" s="189" t="s">
        <v>146</v>
      </c>
      <c r="E117" s="209" t="s">
        <v>19</v>
      </c>
      <c r="F117" s="210" t="s">
        <v>175</v>
      </c>
      <c r="G117" s="208"/>
      <c r="H117" s="209" t="s">
        <v>19</v>
      </c>
      <c r="I117" s="211"/>
      <c r="J117" s="208"/>
      <c r="K117" s="208"/>
      <c r="L117" s="212"/>
      <c r="M117" s="213"/>
      <c r="N117" s="214"/>
      <c r="O117" s="214"/>
      <c r="P117" s="214"/>
      <c r="Q117" s="214"/>
      <c r="R117" s="214"/>
      <c r="S117" s="214"/>
      <c r="T117" s="215"/>
      <c r="AT117" s="216" t="s">
        <v>146</v>
      </c>
      <c r="AU117" s="216" t="s">
        <v>81</v>
      </c>
      <c r="AV117" s="14" t="s">
        <v>79</v>
      </c>
      <c r="AW117" s="14" t="s">
        <v>32</v>
      </c>
      <c r="AX117" s="14" t="s">
        <v>72</v>
      </c>
      <c r="AY117" s="216" t="s">
        <v>128</v>
      </c>
    </row>
    <row r="118" spans="1:65" s="13" customFormat="1">
      <c r="B118" s="196"/>
      <c r="C118" s="197"/>
      <c r="D118" s="189" t="s">
        <v>146</v>
      </c>
      <c r="E118" s="198" t="s">
        <v>19</v>
      </c>
      <c r="F118" s="199" t="s">
        <v>194</v>
      </c>
      <c r="G118" s="197"/>
      <c r="H118" s="200">
        <v>133.54</v>
      </c>
      <c r="I118" s="201"/>
      <c r="J118" s="197"/>
      <c r="K118" s="197"/>
      <c r="L118" s="202"/>
      <c r="M118" s="203"/>
      <c r="N118" s="204"/>
      <c r="O118" s="204"/>
      <c r="P118" s="204"/>
      <c r="Q118" s="204"/>
      <c r="R118" s="204"/>
      <c r="S118" s="204"/>
      <c r="T118" s="205"/>
      <c r="AT118" s="206" t="s">
        <v>146</v>
      </c>
      <c r="AU118" s="206" t="s">
        <v>81</v>
      </c>
      <c r="AV118" s="13" t="s">
        <v>81</v>
      </c>
      <c r="AW118" s="13" t="s">
        <v>32</v>
      </c>
      <c r="AX118" s="13" t="s">
        <v>79</v>
      </c>
      <c r="AY118" s="206" t="s">
        <v>128</v>
      </c>
    </row>
    <row r="119" spans="1:65" s="2" customFormat="1" ht="24.2" customHeight="1">
      <c r="A119" s="37"/>
      <c r="B119" s="38"/>
      <c r="C119" s="176" t="s">
        <v>92</v>
      </c>
      <c r="D119" s="176" t="s">
        <v>130</v>
      </c>
      <c r="E119" s="177" t="s">
        <v>195</v>
      </c>
      <c r="F119" s="178" t="s">
        <v>196</v>
      </c>
      <c r="G119" s="179" t="s">
        <v>142</v>
      </c>
      <c r="H119" s="180">
        <v>267.08</v>
      </c>
      <c r="I119" s="181"/>
      <c r="J119" s="182">
        <f>ROUND(I119*H119,2)</f>
        <v>0</v>
      </c>
      <c r="K119" s="178" t="s">
        <v>134</v>
      </c>
      <c r="L119" s="42"/>
      <c r="M119" s="183" t="s">
        <v>19</v>
      </c>
      <c r="N119" s="184" t="s">
        <v>43</v>
      </c>
      <c r="O119" s="67"/>
      <c r="P119" s="185">
        <f>O119*H119</f>
        <v>0</v>
      </c>
      <c r="Q119" s="185">
        <v>0</v>
      </c>
      <c r="R119" s="185">
        <f>Q119*H119</f>
        <v>0</v>
      </c>
      <c r="S119" s="185">
        <v>0</v>
      </c>
      <c r="T119" s="186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87" t="s">
        <v>89</v>
      </c>
      <c r="AT119" s="187" t="s">
        <v>130</v>
      </c>
      <c r="AU119" s="187" t="s">
        <v>81</v>
      </c>
      <c r="AY119" s="20" t="s">
        <v>128</v>
      </c>
      <c r="BE119" s="188">
        <f>IF(N119="základní",J119,0)</f>
        <v>0</v>
      </c>
      <c r="BF119" s="188">
        <f>IF(N119="snížená",J119,0)</f>
        <v>0</v>
      </c>
      <c r="BG119" s="188">
        <f>IF(N119="zákl. přenesená",J119,0)</f>
        <v>0</v>
      </c>
      <c r="BH119" s="188">
        <f>IF(N119="sníž. přenesená",J119,0)</f>
        <v>0</v>
      </c>
      <c r="BI119" s="188">
        <f>IF(N119="nulová",J119,0)</f>
        <v>0</v>
      </c>
      <c r="BJ119" s="20" t="s">
        <v>79</v>
      </c>
      <c r="BK119" s="188">
        <f>ROUND(I119*H119,2)</f>
        <v>0</v>
      </c>
      <c r="BL119" s="20" t="s">
        <v>89</v>
      </c>
      <c r="BM119" s="187" t="s">
        <v>197</v>
      </c>
    </row>
    <row r="120" spans="1:65" s="2" customFormat="1" ht="19.5">
      <c r="A120" s="37"/>
      <c r="B120" s="38"/>
      <c r="C120" s="39"/>
      <c r="D120" s="189" t="s">
        <v>136</v>
      </c>
      <c r="E120" s="39"/>
      <c r="F120" s="190" t="s">
        <v>198</v>
      </c>
      <c r="G120" s="39"/>
      <c r="H120" s="39"/>
      <c r="I120" s="191"/>
      <c r="J120" s="39"/>
      <c r="K120" s="39"/>
      <c r="L120" s="42"/>
      <c r="M120" s="192"/>
      <c r="N120" s="193"/>
      <c r="O120" s="67"/>
      <c r="P120" s="67"/>
      <c r="Q120" s="67"/>
      <c r="R120" s="67"/>
      <c r="S120" s="67"/>
      <c r="T120" s="68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20" t="s">
        <v>136</v>
      </c>
      <c r="AU120" s="20" t="s">
        <v>81</v>
      </c>
    </row>
    <row r="121" spans="1:65" s="2" customFormat="1">
      <c r="A121" s="37"/>
      <c r="B121" s="38"/>
      <c r="C121" s="39"/>
      <c r="D121" s="194" t="s">
        <v>138</v>
      </c>
      <c r="E121" s="39"/>
      <c r="F121" s="195" t="s">
        <v>199</v>
      </c>
      <c r="G121" s="39"/>
      <c r="H121" s="39"/>
      <c r="I121" s="191"/>
      <c r="J121" s="39"/>
      <c r="K121" s="39"/>
      <c r="L121" s="42"/>
      <c r="M121" s="192"/>
      <c r="N121" s="193"/>
      <c r="O121" s="67"/>
      <c r="P121" s="67"/>
      <c r="Q121" s="67"/>
      <c r="R121" s="67"/>
      <c r="S121" s="67"/>
      <c r="T121" s="68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20" t="s">
        <v>138</v>
      </c>
      <c r="AU121" s="20" t="s">
        <v>81</v>
      </c>
    </row>
    <row r="122" spans="1:65" s="13" customFormat="1">
      <c r="B122" s="196"/>
      <c r="C122" s="197"/>
      <c r="D122" s="189" t="s">
        <v>146</v>
      </c>
      <c r="E122" s="197"/>
      <c r="F122" s="199" t="s">
        <v>200</v>
      </c>
      <c r="G122" s="197"/>
      <c r="H122" s="200">
        <v>267.08</v>
      </c>
      <c r="I122" s="201"/>
      <c r="J122" s="197"/>
      <c r="K122" s="197"/>
      <c r="L122" s="202"/>
      <c r="M122" s="203"/>
      <c r="N122" s="204"/>
      <c r="O122" s="204"/>
      <c r="P122" s="204"/>
      <c r="Q122" s="204"/>
      <c r="R122" s="204"/>
      <c r="S122" s="204"/>
      <c r="T122" s="205"/>
      <c r="AT122" s="206" t="s">
        <v>146</v>
      </c>
      <c r="AU122" s="206" t="s">
        <v>81</v>
      </c>
      <c r="AV122" s="13" t="s">
        <v>81</v>
      </c>
      <c r="AW122" s="13" t="s">
        <v>4</v>
      </c>
      <c r="AX122" s="13" t="s">
        <v>79</v>
      </c>
      <c r="AY122" s="206" t="s">
        <v>128</v>
      </c>
    </row>
    <row r="123" spans="1:65" s="2" customFormat="1" ht="16.5" customHeight="1">
      <c r="A123" s="37"/>
      <c r="B123" s="38"/>
      <c r="C123" s="176" t="s">
        <v>95</v>
      </c>
      <c r="D123" s="176" t="s">
        <v>130</v>
      </c>
      <c r="E123" s="177" t="s">
        <v>201</v>
      </c>
      <c r="F123" s="178" t="s">
        <v>202</v>
      </c>
      <c r="G123" s="179" t="s">
        <v>142</v>
      </c>
      <c r="H123" s="180">
        <v>120</v>
      </c>
      <c r="I123" s="181"/>
      <c r="J123" s="182">
        <f>ROUND(I123*H123,2)</f>
        <v>0</v>
      </c>
      <c r="K123" s="178" t="s">
        <v>134</v>
      </c>
      <c r="L123" s="42"/>
      <c r="M123" s="183" t="s">
        <v>19</v>
      </c>
      <c r="N123" s="184" t="s">
        <v>43</v>
      </c>
      <c r="O123" s="67"/>
      <c r="P123" s="185">
        <f>O123*H123</f>
        <v>0</v>
      </c>
      <c r="Q123" s="185">
        <v>0</v>
      </c>
      <c r="R123" s="185">
        <f>Q123*H123</f>
        <v>0</v>
      </c>
      <c r="S123" s="185">
        <v>0</v>
      </c>
      <c r="T123" s="186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7" t="s">
        <v>89</v>
      </c>
      <c r="AT123" s="187" t="s">
        <v>130</v>
      </c>
      <c r="AU123" s="187" t="s">
        <v>81</v>
      </c>
      <c r="AY123" s="20" t="s">
        <v>128</v>
      </c>
      <c r="BE123" s="188">
        <f>IF(N123="základní",J123,0)</f>
        <v>0</v>
      </c>
      <c r="BF123" s="188">
        <f>IF(N123="snížená",J123,0)</f>
        <v>0</v>
      </c>
      <c r="BG123" s="188">
        <f>IF(N123="zákl. přenesená",J123,0)</f>
        <v>0</v>
      </c>
      <c r="BH123" s="188">
        <f>IF(N123="sníž. přenesená",J123,0)</f>
        <v>0</v>
      </c>
      <c r="BI123" s="188">
        <f>IF(N123="nulová",J123,0)</f>
        <v>0</v>
      </c>
      <c r="BJ123" s="20" t="s">
        <v>79</v>
      </c>
      <c r="BK123" s="188">
        <f>ROUND(I123*H123,2)</f>
        <v>0</v>
      </c>
      <c r="BL123" s="20" t="s">
        <v>89</v>
      </c>
      <c r="BM123" s="187" t="s">
        <v>203</v>
      </c>
    </row>
    <row r="124" spans="1:65" s="2" customFormat="1" ht="19.5">
      <c r="A124" s="37"/>
      <c r="B124" s="38"/>
      <c r="C124" s="39"/>
      <c r="D124" s="189" t="s">
        <v>136</v>
      </c>
      <c r="E124" s="39"/>
      <c r="F124" s="190" t="s">
        <v>204</v>
      </c>
      <c r="G124" s="39"/>
      <c r="H124" s="39"/>
      <c r="I124" s="191"/>
      <c r="J124" s="39"/>
      <c r="K124" s="39"/>
      <c r="L124" s="42"/>
      <c r="M124" s="192"/>
      <c r="N124" s="193"/>
      <c r="O124" s="67"/>
      <c r="P124" s="67"/>
      <c r="Q124" s="67"/>
      <c r="R124" s="67"/>
      <c r="S124" s="67"/>
      <c r="T124" s="68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20" t="s">
        <v>136</v>
      </c>
      <c r="AU124" s="20" t="s">
        <v>81</v>
      </c>
    </row>
    <row r="125" spans="1:65" s="2" customFormat="1">
      <c r="A125" s="37"/>
      <c r="B125" s="38"/>
      <c r="C125" s="39"/>
      <c r="D125" s="194" t="s">
        <v>138</v>
      </c>
      <c r="E125" s="39"/>
      <c r="F125" s="195" t="s">
        <v>205</v>
      </c>
      <c r="G125" s="39"/>
      <c r="H125" s="39"/>
      <c r="I125" s="191"/>
      <c r="J125" s="39"/>
      <c r="K125" s="39"/>
      <c r="L125" s="42"/>
      <c r="M125" s="192"/>
      <c r="N125" s="193"/>
      <c r="O125" s="67"/>
      <c r="P125" s="67"/>
      <c r="Q125" s="67"/>
      <c r="R125" s="67"/>
      <c r="S125" s="67"/>
      <c r="T125" s="68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20" t="s">
        <v>138</v>
      </c>
      <c r="AU125" s="20" t="s">
        <v>81</v>
      </c>
    </row>
    <row r="126" spans="1:65" s="14" customFormat="1">
      <c r="B126" s="207"/>
      <c r="C126" s="208"/>
      <c r="D126" s="189" t="s">
        <v>146</v>
      </c>
      <c r="E126" s="209" t="s">
        <v>19</v>
      </c>
      <c r="F126" s="210" t="s">
        <v>175</v>
      </c>
      <c r="G126" s="208"/>
      <c r="H126" s="209" t="s">
        <v>19</v>
      </c>
      <c r="I126" s="211"/>
      <c r="J126" s="208"/>
      <c r="K126" s="208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146</v>
      </c>
      <c r="AU126" s="216" t="s">
        <v>81</v>
      </c>
      <c r="AV126" s="14" t="s">
        <v>79</v>
      </c>
      <c r="AW126" s="14" t="s">
        <v>32</v>
      </c>
      <c r="AX126" s="14" t="s">
        <v>72</v>
      </c>
      <c r="AY126" s="216" t="s">
        <v>128</v>
      </c>
    </row>
    <row r="127" spans="1:65" s="13" customFormat="1">
      <c r="B127" s="196"/>
      <c r="C127" s="197"/>
      <c r="D127" s="189" t="s">
        <v>146</v>
      </c>
      <c r="E127" s="198" t="s">
        <v>19</v>
      </c>
      <c r="F127" s="199" t="s">
        <v>206</v>
      </c>
      <c r="G127" s="197"/>
      <c r="H127" s="200">
        <v>120</v>
      </c>
      <c r="I127" s="201"/>
      <c r="J127" s="197"/>
      <c r="K127" s="197"/>
      <c r="L127" s="202"/>
      <c r="M127" s="203"/>
      <c r="N127" s="204"/>
      <c r="O127" s="204"/>
      <c r="P127" s="204"/>
      <c r="Q127" s="204"/>
      <c r="R127" s="204"/>
      <c r="S127" s="204"/>
      <c r="T127" s="205"/>
      <c r="AT127" s="206" t="s">
        <v>146</v>
      </c>
      <c r="AU127" s="206" t="s">
        <v>81</v>
      </c>
      <c r="AV127" s="13" t="s">
        <v>81</v>
      </c>
      <c r="AW127" s="13" t="s">
        <v>32</v>
      </c>
      <c r="AX127" s="13" t="s">
        <v>79</v>
      </c>
      <c r="AY127" s="206" t="s">
        <v>128</v>
      </c>
    </row>
    <row r="128" spans="1:65" s="2" customFormat="1" ht="16.5" customHeight="1">
      <c r="A128" s="37"/>
      <c r="B128" s="38"/>
      <c r="C128" s="176" t="s">
        <v>98</v>
      </c>
      <c r="D128" s="176" t="s">
        <v>130</v>
      </c>
      <c r="E128" s="177" t="s">
        <v>207</v>
      </c>
      <c r="F128" s="178" t="s">
        <v>208</v>
      </c>
      <c r="G128" s="179" t="s">
        <v>209</v>
      </c>
      <c r="H128" s="180">
        <v>240.37200000000001</v>
      </c>
      <c r="I128" s="181"/>
      <c r="J128" s="182">
        <f>ROUND(I128*H128,2)</f>
        <v>0</v>
      </c>
      <c r="K128" s="178" t="s">
        <v>134</v>
      </c>
      <c r="L128" s="42"/>
      <c r="M128" s="183" t="s">
        <v>19</v>
      </c>
      <c r="N128" s="184" t="s">
        <v>43</v>
      </c>
      <c r="O128" s="67"/>
      <c r="P128" s="185">
        <f>O128*H128</f>
        <v>0</v>
      </c>
      <c r="Q128" s="185">
        <v>0</v>
      </c>
      <c r="R128" s="185">
        <f>Q128*H128</f>
        <v>0</v>
      </c>
      <c r="S128" s="185">
        <v>0</v>
      </c>
      <c r="T128" s="186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7" t="s">
        <v>89</v>
      </c>
      <c r="AT128" s="187" t="s">
        <v>130</v>
      </c>
      <c r="AU128" s="187" t="s">
        <v>81</v>
      </c>
      <c r="AY128" s="20" t="s">
        <v>128</v>
      </c>
      <c r="BE128" s="188">
        <f>IF(N128="základní",J128,0)</f>
        <v>0</v>
      </c>
      <c r="BF128" s="188">
        <f>IF(N128="snížená",J128,0)</f>
        <v>0</v>
      </c>
      <c r="BG128" s="188">
        <f>IF(N128="zákl. přenesená",J128,0)</f>
        <v>0</v>
      </c>
      <c r="BH128" s="188">
        <f>IF(N128="sníž. přenesená",J128,0)</f>
        <v>0</v>
      </c>
      <c r="BI128" s="188">
        <f>IF(N128="nulová",J128,0)</f>
        <v>0</v>
      </c>
      <c r="BJ128" s="20" t="s">
        <v>79</v>
      </c>
      <c r="BK128" s="188">
        <f>ROUND(I128*H128,2)</f>
        <v>0</v>
      </c>
      <c r="BL128" s="20" t="s">
        <v>89</v>
      </c>
      <c r="BM128" s="187" t="s">
        <v>210</v>
      </c>
    </row>
    <row r="129" spans="1:65" s="2" customFormat="1" ht="19.5">
      <c r="A129" s="37"/>
      <c r="B129" s="38"/>
      <c r="C129" s="39"/>
      <c r="D129" s="189" t="s">
        <v>136</v>
      </c>
      <c r="E129" s="39"/>
      <c r="F129" s="190" t="s">
        <v>211</v>
      </c>
      <c r="G129" s="39"/>
      <c r="H129" s="39"/>
      <c r="I129" s="191"/>
      <c r="J129" s="39"/>
      <c r="K129" s="39"/>
      <c r="L129" s="42"/>
      <c r="M129" s="192"/>
      <c r="N129" s="193"/>
      <c r="O129" s="67"/>
      <c r="P129" s="67"/>
      <c r="Q129" s="67"/>
      <c r="R129" s="67"/>
      <c r="S129" s="67"/>
      <c r="T129" s="68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20" t="s">
        <v>136</v>
      </c>
      <c r="AU129" s="20" t="s">
        <v>81</v>
      </c>
    </row>
    <row r="130" spans="1:65" s="2" customFormat="1">
      <c r="A130" s="37"/>
      <c r="B130" s="38"/>
      <c r="C130" s="39"/>
      <c r="D130" s="194" t="s">
        <v>138</v>
      </c>
      <c r="E130" s="39"/>
      <c r="F130" s="195" t="s">
        <v>212</v>
      </c>
      <c r="G130" s="39"/>
      <c r="H130" s="39"/>
      <c r="I130" s="191"/>
      <c r="J130" s="39"/>
      <c r="K130" s="39"/>
      <c r="L130" s="42"/>
      <c r="M130" s="192"/>
      <c r="N130" s="193"/>
      <c r="O130" s="67"/>
      <c r="P130" s="67"/>
      <c r="Q130" s="67"/>
      <c r="R130" s="67"/>
      <c r="S130" s="67"/>
      <c r="T130" s="68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20" t="s">
        <v>138</v>
      </c>
      <c r="AU130" s="20" t="s">
        <v>81</v>
      </c>
    </row>
    <row r="131" spans="1:65" s="13" customFormat="1">
      <c r="B131" s="196"/>
      <c r="C131" s="197"/>
      <c r="D131" s="189" t="s">
        <v>146</v>
      </c>
      <c r="E131" s="197"/>
      <c r="F131" s="199" t="s">
        <v>213</v>
      </c>
      <c r="G131" s="197"/>
      <c r="H131" s="200">
        <v>240.37200000000001</v>
      </c>
      <c r="I131" s="201"/>
      <c r="J131" s="197"/>
      <c r="K131" s="197"/>
      <c r="L131" s="202"/>
      <c r="M131" s="203"/>
      <c r="N131" s="204"/>
      <c r="O131" s="204"/>
      <c r="P131" s="204"/>
      <c r="Q131" s="204"/>
      <c r="R131" s="204"/>
      <c r="S131" s="204"/>
      <c r="T131" s="205"/>
      <c r="AT131" s="206" t="s">
        <v>146</v>
      </c>
      <c r="AU131" s="206" t="s">
        <v>81</v>
      </c>
      <c r="AV131" s="13" t="s">
        <v>81</v>
      </c>
      <c r="AW131" s="13" t="s">
        <v>4</v>
      </c>
      <c r="AX131" s="13" t="s">
        <v>79</v>
      </c>
      <c r="AY131" s="206" t="s">
        <v>128</v>
      </c>
    </row>
    <row r="132" spans="1:65" s="2" customFormat="1" ht="16.5" customHeight="1">
      <c r="A132" s="37"/>
      <c r="B132" s="38"/>
      <c r="C132" s="176" t="s">
        <v>214</v>
      </c>
      <c r="D132" s="176" t="s">
        <v>130</v>
      </c>
      <c r="E132" s="177" t="s">
        <v>149</v>
      </c>
      <c r="F132" s="178" t="s">
        <v>150</v>
      </c>
      <c r="G132" s="179" t="s">
        <v>142</v>
      </c>
      <c r="H132" s="180">
        <v>133.54</v>
      </c>
      <c r="I132" s="181"/>
      <c r="J132" s="182">
        <f>ROUND(I132*H132,2)</f>
        <v>0</v>
      </c>
      <c r="K132" s="178" t="s">
        <v>134</v>
      </c>
      <c r="L132" s="42"/>
      <c r="M132" s="183" t="s">
        <v>19</v>
      </c>
      <c r="N132" s="184" t="s">
        <v>43</v>
      </c>
      <c r="O132" s="67"/>
      <c r="P132" s="185">
        <f>O132*H132</f>
        <v>0</v>
      </c>
      <c r="Q132" s="185">
        <v>0</v>
      </c>
      <c r="R132" s="185">
        <f>Q132*H132</f>
        <v>0</v>
      </c>
      <c r="S132" s="185">
        <v>0</v>
      </c>
      <c r="T132" s="186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7" t="s">
        <v>89</v>
      </c>
      <c r="AT132" s="187" t="s">
        <v>130</v>
      </c>
      <c r="AU132" s="187" t="s">
        <v>81</v>
      </c>
      <c r="AY132" s="20" t="s">
        <v>128</v>
      </c>
      <c r="BE132" s="188">
        <f>IF(N132="základní",J132,0)</f>
        <v>0</v>
      </c>
      <c r="BF132" s="188">
        <f>IF(N132="snížená",J132,0)</f>
        <v>0</v>
      </c>
      <c r="BG132" s="188">
        <f>IF(N132="zákl. přenesená",J132,0)</f>
        <v>0</v>
      </c>
      <c r="BH132" s="188">
        <f>IF(N132="sníž. přenesená",J132,0)</f>
        <v>0</v>
      </c>
      <c r="BI132" s="188">
        <f>IF(N132="nulová",J132,0)</f>
        <v>0</v>
      </c>
      <c r="BJ132" s="20" t="s">
        <v>79</v>
      </c>
      <c r="BK132" s="188">
        <f>ROUND(I132*H132,2)</f>
        <v>0</v>
      </c>
      <c r="BL132" s="20" t="s">
        <v>89</v>
      </c>
      <c r="BM132" s="187" t="s">
        <v>215</v>
      </c>
    </row>
    <row r="133" spans="1:65" s="2" customFormat="1">
      <c r="A133" s="37"/>
      <c r="B133" s="38"/>
      <c r="C133" s="39"/>
      <c r="D133" s="189" t="s">
        <v>136</v>
      </c>
      <c r="E133" s="39"/>
      <c r="F133" s="190" t="s">
        <v>152</v>
      </c>
      <c r="G133" s="39"/>
      <c r="H133" s="39"/>
      <c r="I133" s="191"/>
      <c r="J133" s="39"/>
      <c r="K133" s="39"/>
      <c r="L133" s="42"/>
      <c r="M133" s="192"/>
      <c r="N133" s="193"/>
      <c r="O133" s="67"/>
      <c r="P133" s="67"/>
      <c r="Q133" s="67"/>
      <c r="R133" s="67"/>
      <c r="S133" s="67"/>
      <c r="T133" s="68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20" t="s">
        <v>136</v>
      </c>
      <c r="AU133" s="20" t="s">
        <v>81</v>
      </c>
    </row>
    <row r="134" spans="1:65" s="2" customFormat="1">
      <c r="A134" s="37"/>
      <c r="B134" s="38"/>
      <c r="C134" s="39"/>
      <c r="D134" s="194" t="s">
        <v>138</v>
      </c>
      <c r="E134" s="39"/>
      <c r="F134" s="195" t="s">
        <v>153</v>
      </c>
      <c r="G134" s="39"/>
      <c r="H134" s="39"/>
      <c r="I134" s="191"/>
      <c r="J134" s="39"/>
      <c r="K134" s="39"/>
      <c r="L134" s="42"/>
      <c r="M134" s="192"/>
      <c r="N134" s="193"/>
      <c r="O134" s="67"/>
      <c r="P134" s="67"/>
      <c r="Q134" s="67"/>
      <c r="R134" s="67"/>
      <c r="S134" s="67"/>
      <c r="T134" s="68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20" t="s">
        <v>138</v>
      </c>
      <c r="AU134" s="20" t="s">
        <v>81</v>
      </c>
    </row>
    <row r="135" spans="1:65" s="2" customFormat="1" ht="16.5" customHeight="1">
      <c r="A135" s="37"/>
      <c r="B135" s="38"/>
      <c r="C135" s="176" t="s">
        <v>216</v>
      </c>
      <c r="D135" s="176" t="s">
        <v>130</v>
      </c>
      <c r="E135" s="177" t="s">
        <v>217</v>
      </c>
      <c r="F135" s="178" t="s">
        <v>218</v>
      </c>
      <c r="G135" s="179" t="s">
        <v>142</v>
      </c>
      <c r="H135" s="180">
        <v>120</v>
      </c>
      <c r="I135" s="181"/>
      <c r="J135" s="182">
        <f>ROUND(I135*H135,2)</f>
        <v>0</v>
      </c>
      <c r="K135" s="178" t="s">
        <v>134</v>
      </c>
      <c r="L135" s="42"/>
      <c r="M135" s="183" t="s">
        <v>19</v>
      </c>
      <c r="N135" s="184" t="s">
        <v>43</v>
      </c>
      <c r="O135" s="67"/>
      <c r="P135" s="185">
        <f>O135*H135</f>
        <v>0</v>
      </c>
      <c r="Q135" s="185">
        <v>0</v>
      </c>
      <c r="R135" s="185">
        <f>Q135*H135</f>
        <v>0</v>
      </c>
      <c r="S135" s="185">
        <v>0</v>
      </c>
      <c r="T135" s="186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7" t="s">
        <v>89</v>
      </c>
      <c r="AT135" s="187" t="s">
        <v>130</v>
      </c>
      <c r="AU135" s="187" t="s">
        <v>81</v>
      </c>
      <c r="AY135" s="20" t="s">
        <v>128</v>
      </c>
      <c r="BE135" s="188">
        <f>IF(N135="základní",J135,0)</f>
        <v>0</v>
      </c>
      <c r="BF135" s="188">
        <f>IF(N135="snížená",J135,0)</f>
        <v>0</v>
      </c>
      <c r="BG135" s="188">
        <f>IF(N135="zákl. přenesená",J135,0)</f>
        <v>0</v>
      </c>
      <c r="BH135" s="188">
        <f>IF(N135="sníž. přenesená",J135,0)</f>
        <v>0</v>
      </c>
      <c r="BI135" s="188">
        <f>IF(N135="nulová",J135,0)</f>
        <v>0</v>
      </c>
      <c r="BJ135" s="20" t="s">
        <v>79</v>
      </c>
      <c r="BK135" s="188">
        <f>ROUND(I135*H135,2)</f>
        <v>0</v>
      </c>
      <c r="BL135" s="20" t="s">
        <v>89</v>
      </c>
      <c r="BM135" s="187" t="s">
        <v>219</v>
      </c>
    </row>
    <row r="136" spans="1:65" s="2" customFormat="1" ht="19.5">
      <c r="A136" s="37"/>
      <c r="B136" s="38"/>
      <c r="C136" s="39"/>
      <c r="D136" s="189" t="s">
        <v>136</v>
      </c>
      <c r="E136" s="39"/>
      <c r="F136" s="190" t="s">
        <v>220</v>
      </c>
      <c r="G136" s="39"/>
      <c r="H136" s="39"/>
      <c r="I136" s="191"/>
      <c r="J136" s="39"/>
      <c r="K136" s="39"/>
      <c r="L136" s="42"/>
      <c r="M136" s="192"/>
      <c r="N136" s="193"/>
      <c r="O136" s="67"/>
      <c r="P136" s="67"/>
      <c r="Q136" s="67"/>
      <c r="R136" s="67"/>
      <c r="S136" s="67"/>
      <c r="T136" s="68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20" t="s">
        <v>136</v>
      </c>
      <c r="AU136" s="20" t="s">
        <v>81</v>
      </c>
    </row>
    <row r="137" spans="1:65" s="2" customFormat="1">
      <c r="A137" s="37"/>
      <c r="B137" s="38"/>
      <c r="C137" s="39"/>
      <c r="D137" s="194" t="s">
        <v>138</v>
      </c>
      <c r="E137" s="39"/>
      <c r="F137" s="195" t="s">
        <v>221</v>
      </c>
      <c r="G137" s="39"/>
      <c r="H137" s="39"/>
      <c r="I137" s="191"/>
      <c r="J137" s="39"/>
      <c r="K137" s="39"/>
      <c r="L137" s="42"/>
      <c r="M137" s="192"/>
      <c r="N137" s="193"/>
      <c r="O137" s="67"/>
      <c r="P137" s="67"/>
      <c r="Q137" s="67"/>
      <c r="R137" s="67"/>
      <c r="S137" s="67"/>
      <c r="T137" s="68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20" t="s">
        <v>138</v>
      </c>
      <c r="AU137" s="20" t="s">
        <v>81</v>
      </c>
    </row>
    <row r="138" spans="1:65" s="2" customFormat="1" ht="16.5" customHeight="1">
      <c r="A138" s="37"/>
      <c r="B138" s="38"/>
      <c r="C138" s="176" t="s">
        <v>222</v>
      </c>
      <c r="D138" s="176" t="s">
        <v>130</v>
      </c>
      <c r="E138" s="177" t="s">
        <v>223</v>
      </c>
      <c r="F138" s="178" t="s">
        <v>224</v>
      </c>
      <c r="G138" s="179" t="s">
        <v>133</v>
      </c>
      <c r="H138" s="180">
        <v>633</v>
      </c>
      <c r="I138" s="181"/>
      <c r="J138" s="182">
        <f>ROUND(I138*H138,2)</f>
        <v>0</v>
      </c>
      <c r="K138" s="178" t="s">
        <v>134</v>
      </c>
      <c r="L138" s="42"/>
      <c r="M138" s="183" t="s">
        <v>19</v>
      </c>
      <c r="N138" s="184" t="s">
        <v>43</v>
      </c>
      <c r="O138" s="67"/>
      <c r="P138" s="185">
        <f>O138*H138</f>
        <v>0</v>
      </c>
      <c r="Q138" s="185">
        <v>0</v>
      </c>
      <c r="R138" s="185">
        <f>Q138*H138</f>
        <v>0</v>
      </c>
      <c r="S138" s="185">
        <v>0</v>
      </c>
      <c r="T138" s="186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7" t="s">
        <v>89</v>
      </c>
      <c r="AT138" s="187" t="s">
        <v>130</v>
      </c>
      <c r="AU138" s="187" t="s">
        <v>81</v>
      </c>
      <c r="AY138" s="20" t="s">
        <v>128</v>
      </c>
      <c r="BE138" s="188">
        <f>IF(N138="základní",J138,0)</f>
        <v>0</v>
      </c>
      <c r="BF138" s="188">
        <f>IF(N138="snížená",J138,0)</f>
        <v>0</v>
      </c>
      <c r="BG138" s="188">
        <f>IF(N138="zákl. přenesená",J138,0)</f>
        <v>0</v>
      </c>
      <c r="BH138" s="188">
        <f>IF(N138="sníž. přenesená",J138,0)</f>
        <v>0</v>
      </c>
      <c r="BI138" s="188">
        <f>IF(N138="nulová",J138,0)</f>
        <v>0</v>
      </c>
      <c r="BJ138" s="20" t="s">
        <v>79</v>
      </c>
      <c r="BK138" s="188">
        <f>ROUND(I138*H138,2)</f>
        <v>0</v>
      </c>
      <c r="BL138" s="20" t="s">
        <v>89</v>
      </c>
      <c r="BM138" s="187" t="s">
        <v>225</v>
      </c>
    </row>
    <row r="139" spans="1:65" s="2" customFormat="1">
      <c r="A139" s="37"/>
      <c r="B139" s="38"/>
      <c r="C139" s="39"/>
      <c r="D139" s="189" t="s">
        <v>136</v>
      </c>
      <c r="E139" s="39"/>
      <c r="F139" s="190" t="s">
        <v>226</v>
      </c>
      <c r="G139" s="39"/>
      <c r="H139" s="39"/>
      <c r="I139" s="191"/>
      <c r="J139" s="39"/>
      <c r="K139" s="39"/>
      <c r="L139" s="42"/>
      <c r="M139" s="192"/>
      <c r="N139" s="193"/>
      <c r="O139" s="67"/>
      <c r="P139" s="67"/>
      <c r="Q139" s="67"/>
      <c r="R139" s="67"/>
      <c r="S139" s="67"/>
      <c r="T139" s="68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20" t="s">
        <v>136</v>
      </c>
      <c r="AU139" s="20" t="s">
        <v>81</v>
      </c>
    </row>
    <row r="140" spans="1:65" s="2" customFormat="1">
      <c r="A140" s="37"/>
      <c r="B140" s="38"/>
      <c r="C140" s="39"/>
      <c r="D140" s="194" t="s">
        <v>138</v>
      </c>
      <c r="E140" s="39"/>
      <c r="F140" s="195" t="s">
        <v>227</v>
      </c>
      <c r="G140" s="39"/>
      <c r="H140" s="39"/>
      <c r="I140" s="191"/>
      <c r="J140" s="39"/>
      <c r="K140" s="39"/>
      <c r="L140" s="42"/>
      <c r="M140" s="192"/>
      <c r="N140" s="193"/>
      <c r="O140" s="67"/>
      <c r="P140" s="67"/>
      <c r="Q140" s="67"/>
      <c r="R140" s="67"/>
      <c r="S140" s="67"/>
      <c r="T140" s="68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20" t="s">
        <v>138</v>
      </c>
      <c r="AU140" s="20" t="s">
        <v>81</v>
      </c>
    </row>
    <row r="141" spans="1:65" s="14" customFormat="1">
      <c r="B141" s="207"/>
      <c r="C141" s="208"/>
      <c r="D141" s="189" t="s">
        <v>146</v>
      </c>
      <c r="E141" s="209" t="s">
        <v>19</v>
      </c>
      <c r="F141" s="210" t="s">
        <v>175</v>
      </c>
      <c r="G141" s="208"/>
      <c r="H141" s="209" t="s">
        <v>19</v>
      </c>
      <c r="I141" s="211"/>
      <c r="J141" s="208"/>
      <c r="K141" s="208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146</v>
      </c>
      <c r="AU141" s="216" t="s">
        <v>81</v>
      </c>
      <c r="AV141" s="14" t="s">
        <v>79</v>
      </c>
      <c r="AW141" s="14" t="s">
        <v>32</v>
      </c>
      <c r="AX141" s="14" t="s">
        <v>72</v>
      </c>
      <c r="AY141" s="216" t="s">
        <v>128</v>
      </c>
    </row>
    <row r="142" spans="1:65" s="13" customFormat="1">
      <c r="B142" s="196"/>
      <c r="C142" s="197"/>
      <c r="D142" s="189" t="s">
        <v>146</v>
      </c>
      <c r="E142" s="198" t="s">
        <v>19</v>
      </c>
      <c r="F142" s="199" t="s">
        <v>228</v>
      </c>
      <c r="G142" s="197"/>
      <c r="H142" s="200">
        <v>260</v>
      </c>
      <c r="I142" s="201"/>
      <c r="J142" s="197"/>
      <c r="K142" s="197"/>
      <c r="L142" s="202"/>
      <c r="M142" s="203"/>
      <c r="N142" s="204"/>
      <c r="O142" s="204"/>
      <c r="P142" s="204"/>
      <c r="Q142" s="204"/>
      <c r="R142" s="204"/>
      <c r="S142" s="204"/>
      <c r="T142" s="205"/>
      <c r="AT142" s="206" t="s">
        <v>146</v>
      </c>
      <c r="AU142" s="206" t="s">
        <v>81</v>
      </c>
      <c r="AV142" s="13" t="s">
        <v>81</v>
      </c>
      <c r="AW142" s="13" t="s">
        <v>32</v>
      </c>
      <c r="AX142" s="13" t="s">
        <v>72</v>
      </c>
      <c r="AY142" s="206" t="s">
        <v>128</v>
      </c>
    </row>
    <row r="143" spans="1:65" s="13" customFormat="1">
      <c r="B143" s="196"/>
      <c r="C143" s="197"/>
      <c r="D143" s="189" t="s">
        <v>146</v>
      </c>
      <c r="E143" s="198" t="s">
        <v>19</v>
      </c>
      <c r="F143" s="199" t="s">
        <v>229</v>
      </c>
      <c r="G143" s="197"/>
      <c r="H143" s="200">
        <v>373</v>
      </c>
      <c r="I143" s="201"/>
      <c r="J143" s="197"/>
      <c r="K143" s="197"/>
      <c r="L143" s="202"/>
      <c r="M143" s="203"/>
      <c r="N143" s="204"/>
      <c r="O143" s="204"/>
      <c r="P143" s="204"/>
      <c r="Q143" s="204"/>
      <c r="R143" s="204"/>
      <c r="S143" s="204"/>
      <c r="T143" s="205"/>
      <c r="AT143" s="206" t="s">
        <v>146</v>
      </c>
      <c r="AU143" s="206" t="s">
        <v>81</v>
      </c>
      <c r="AV143" s="13" t="s">
        <v>81</v>
      </c>
      <c r="AW143" s="13" t="s">
        <v>32</v>
      </c>
      <c r="AX143" s="13" t="s">
        <v>72</v>
      </c>
      <c r="AY143" s="206" t="s">
        <v>128</v>
      </c>
    </row>
    <row r="144" spans="1:65" s="15" customFormat="1">
      <c r="B144" s="221"/>
      <c r="C144" s="222"/>
      <c r="D144" s="189" t="s">
        <v>146</v>
      </c>
      <c r="E144" s="223" t="s">
        <v>19</v>
      </c>
      <c r="F144" s="224" t="s">
        <v>230</v>
      </c>
      <c r="G144" s="222"/>
      <c r="H144" s="225">
        <v>633</v>
      </c>
      <c r="I144" s="226"/>
      <c r="J144" s="222"/>
      <c r="K144" s="222"/>
      <c r="L144" s="227"/>
      <c r="M144" s="228"/>
      <c r="N144" s="229"/>
      <c r="O144" s="229"/>
      <c r="P144" s="229"/>
      <c r="Q144" s="229"/>
      <c r="R144" s="229"/>
      <c r="S144" s="229"/>
      <c r="T144" s="230"/>
      <c r="AT144" s="231" t="s">
        <v>146</v>
      </c>
      <c r="AU144" s="231" t="s">
        <v>81</v>
      </c>
      <c r="AV144" s="15" t="s">
        <v>89</v>
      </c>
      <c r="AW144" s="15" t="s">
        <v>32</v>
      </c>
      <c r="AX144" s="15" t="s">
        <v>79</v>
      </c>
      <c r="AY144" s="231" t="s">
        <v>128</v>
      </c>
    </row>
    <row r="145" spans="1:65" s="12" customFormat="1" ht="22.9" customHeight="1">
      <c r="B145" s="160"/>
      <c r="C145" s="161"/>
      <c r="D145" s="162" t="s">
        <v>71</v>
      </c>
      <c r="E145" s="174" t="s">
        <v>81</v>
      </c>
      <c r="F145" s="174" t="s">
        <v>231</v>
      </c>
      <c r="G145" s="161"/>
      <c r="H145" s="161"/>
      <c r="I145" s="164"/>
      <c r="J145" s="175">
        <f>BK145</f>
        <v>0</v>
      </c>
      <c r="K145" s="161"/>
      <c r="L145" s="166"/>
      <c r="M145" s="167"/>
      <c r="N145" s="168"/>
      <c r="O145" s="168"/>
      <c r="P145" s="169">
        <f>SUM(P146:P233)</f>
        <v>0</v>
      </c>
      <c r="Q145" s="168"/>
      <c r="R145" s="169">
        <f>SUM(R146:R233)</f>
        <v>306.83949477000004</v>
      </c>
      <c r="S145" s="168"/>
      <c r="T145" s="170">
        <f>SUM(T146:T233)</f>
        <v>0</v>
      </c>
      <c r="AR145" s="171" t="s">
        <v>79</v>
      </c>
      <c r="AT145" s="172" t="s">
        <v>71</v>
      </c>
      <c r="AU145" s="172" t="s">
        <v>79</v>
      </c>
      <c r="AY145" s="171" t="s">
        <v>128</v>
      </c>
      <c r="BK145" s="173">
        <f>SUM(BK146:BK233)</f>
        <v>0</v>
      </c>
    </row>
    <row r="146" spans="1:65" s="2" customFormat="1" ht="16.5" customHeight="1">
      <c r="A146" s="37"/>
      <c r="B146" s="38"/>
      <c r="C146" s="176" t="s">
        <v>232</v>
      </c>
      <c r="D146" s="176" t="s">
        <v>130</v>
      </c>
      <c r="E146" s="177" t="s">
        <v>233</v>
      </c>
      <c r="F146" s="178" t="s">
        <v>234</v>
      </c>
      <c r="G146" s="179" t="s">
        <v>142</v>
      </c>
      <c r="H146" s="180">
        <v>25.596</v>
      </c>
      <c r="I146" s="181"/>
      <c r="J146" s="182">
        <f>ROUND(I146*H146,2)</f>
        <v>0</v>
      </c>
      <c r="K146" s="178" t="s">
        <v>134</v>
      </c>
      <c r="L146" s="42"/>
      <c r="M146" s="183" t="s">
        <v>19</v>
      </c>
      <c r="N146" s="184" t="s">
        <v>43</v>
      </c>
      <c r="O146" s="67"/>
      <c r="P146" s="185">
        <f>O146*H146</f>
        <v>0</v>
      </c>
      <c r="Q146" s="185">
        <v>2.16</v>
      </c>
      <c r="R146" s="185">
        <f>Q146*H146</f>
        <v>55.287360000000007</v>
      </c>
      <c r="S146" s="185">
        <v>0</v>
      </c>
      <c r="T146" s="186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7" t="s">
        <v>89</v>
      </c>
      <c r="AT146" s="187" t="s">
        <v>130</v>
      </c>
      <c r="AU146" s="187" t="s">
        <v>81</v>
      </c>
      <c r="AY146" s="20" t="s">
        <v>128</v>
      </c>
      <c r="BE146" s="188">
        <f>IF(N146="základní",J146,0)</f>
        <v>0</v>
      </c>
      <c r="BF146" s="188">
        <f>IF(N146="snížená",J146,0)</f>
        <v>0</v>
      </c>
      <c r="BG146" s="188">
        <f>IF(N146="zákl. přenesená",J146,0)</f>
        <v>0</v>
      </c>
      <c r="BH146" s="188">
        <f>IF(N146="sníž. přenesená",J146,0)</f>
        <v>0</v>
      </c>
      <c r="BI146" s="188">
        <f>IF(N146="nulová",J146,0)</f>
        <v>0</v>
      </c>
      <c r="BJ146" s="20" t="s">
        <v>79</v>
      </c>
      <c r="BK146" s="188">
        <f>ROUND(I146*H146,2)</f>
        <v>0</v>
      </c>
      <c r="BL146" s="20" t="s">
        <v>89</v>
      </c>
      <c r="BM146" s="187" t="s">
        <v>235</v>
      </c>
    </row>
    <row r="147" spans="1:65" s="2" customFormat="1">
      <c r="A147" s="37"/>
      <c r="B147" s="38"/>
      <c r="C147" s="39"/>
      <c r="D147" s="189" t="s">
        <v>136</v>
      </c>
      <c r="E147" s="39"/>
      <c r="F147" s="190" t="s">
        <v>236</v>
      </c>
      <c r="G147" s="39"/>
      <c r="H147" s="39"/>
      <c r="I147" s="191"/>
      <c r="J147" s="39"/>
      <c r="K147" s="39"/>
      <c r="L147" s="42"/>
      <c r="M147" s="192"/>
      <c r="N147" s="193"/>
      <c r="O147" s="67"/>
      <c r="P147" s="67"/>
      <c r="Q147" s="67"/>
      <c r="R147" s="67"/>
      <c r="S147" s="67"/>
      <c r="T147" s="68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20" t="s">
        <v>136</v>
      </c>
      <c r="AU147" s="20" t="s">
        <v>81</v>
      </c>
    </row>
    <row r="148" spans="1:65" s="2" customFormat="1">
      <c r="A148" s="37"/>
      <c r="B148" s="38"/>
      <c r="C148" s="39"/>
      <c r="D148" s="194" t="s">
        <v>138</v>
      </c>
      <c r="E148" s="39"/>
      <c r="F148" s="195" t="s">
        <v>237</v>
      </c>
      <c r="G148" s="39"/>
      <c r="H148" s="39"/>
      <c r="I148" s="191"/>
      <c r="J148" s="39"/>
      <c r="K148" s="39"/>
      <c r="L148" s="42"/>
      <c r="M148" s="192"/>
      <c r="N148" s="193"/>
      <c r="O148" s="67"/>
      <c r="P148" s="67"/>
      <c r="Q148" s="67"/>
      <c r="R148" s="67"/>
      <c r="S148" s="67"/>
      <c r="T148" s="68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20" t="s">
        <v>138</v>
      </c>
      <c r="AU148" s="20" t="s">
        <v>81</v>
      </c>
    </row>
    <row r="149" spans="1:65" s="14" customFormat="1">
      <c r="B149" s="207"/>
      <c r="C149" s="208"/>
      <c r="D149" s="189" t="s">
        <v>146</v>
      </c>
      <c r="E149" s="209" t="s">
        <v>19</v>
      </c>
      <c r="F149" s="210" t="s">
        <v>175</v>
      </c>
      <c r="G149" s="208"/>
      <c r="H149" s="209" t="s">
        <v>19</v>
      </c>
      <c r="I149" s="211"/>
      <c r="J149" s="208"/>
      <c r="K149" s="208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146</v>
      </c>
      <c r="AU149" s="216" t="s">
        <v>81</v>
      </c>
      <c r="AV149" s="14" t="s">
        <v>79</v>
      </c>
      <c r="AW149" s="14" t="s">
        <v>32</v>
      </c>
      <c r="AX149" s="14" t="s">
        <v>72</v>
      </c>
      <c r="AY149" s="216" t="s">
        <v>128</v>
      </c>
    </row>
    <row r="150" spans="1:65" s="14" customFormat="1">
      <c r="B150" s="207"/>
      <c r="C150" s="208"/>
      <c r="D150" s="189" t="s">
        <v>146</v>
      </c>
      <c r="E150" s="209" t="s">
        <v>19</v>
      </c>
      <c r="F150" s="210" t="s">
        <v>238</v>
      </c>
      <c r="G150" s="208"/>
      <c r="H150" s="209" t="s">
        <v>19</v>
      </c>
      <c r="I150" s="211"/>
      <c r="J150" s="208"/>
      <c r="K150" s="208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146</v>
      </c>
      <c r="AU150" s="216" t="s">
        <v>81</v>
      </c>
      <c r="AV150" s="14" t="s">
        <v>79</v>
      </c>
      <c r="AW150" s="14" t="s">
        <v>32</v>
      </c>
      <c r="AX150" s="14" t="s">
        <v>72</v>
      </c>
      <c r="AY150" s="216" t="s">
        <v>128</v>
      </c>
    </row>
    <row r="151" spans="1:65" s="13" customFormat="1">
      <c r="B151" s="196"/>
      <c r="C151" s="197"/>
      <c r="D151" s="189" t="s">
        <v>146</v>
      </c>
      <c r="E151" s="198" t="s">
        <v>19</v>
      </c>
      <c r="F151" s="199" t="s">
        <v>239</v>
      </c>
      <c r="G151" s="197"/>
      <c r="H151" s="200">
        <v>25.596</v>
      </c>
      <c r="I151" s="201"/>
      <c r="J151" s="197"/>
      <c r="K151" s="197"/>
      <c r="L151" s="202"/>
      <c r="M151" s="203"/>
      <c r="N151" s="204"/>
      <c r="O151" s="204"/>
      <c r="P151" s="204"/>
      <c r="Q151" s="204"/>
      <c r="R151" s="204"/>
      <c r="S151" s="204"/>
      <c r="T151" s="205"/>
      <c r="AT151" s="206" t="s">
        <v>146</v>
      </c>
      <c r="AU151" s="206" t="s">
        <v>81</v>
      </c>
      <c r="AV151" s="13" t="s">
        <v>81</v>
      </c>
      <c r="AW151" s="13" t="s">
        <v>32</v>
      </c>
      <c r="AX151" s="13" t="s">
        <v>79</v>
      </c>
      <c r="AY151" s="206" t="s">
        <v>128</v>
      </c>
    </row>
    <row r="152" spans="1:65" s="2" customFormat="1" ht="16.5" customHeight="1">
      <c r="A152" s="37"/>
      <c r="B152" s="38"/>
      <c r="C152" s="176" t="s">
        <v>240</v>
      </c>
      <c r="D152" s="176" t="s">
        <v>130</v>
      </c>
      <c r="E152" s="177" t="s">
        <v>241</v>
      </c>
      <c r="F152" s="178" t="s">
        <v>242</v>
      </c>
      <c r="G152" s="179" t="s">
        <v>142</v>
      </c>
      <c r="H152" s="180">
        <v>2.56</v>
      </c>
      <c r="I152" s="181"/>
      <c r="J152" s="182">
        <f>ROUND(I152*H152,2)</f>
        <v>0</v>
      </c>
      <c r="K152" s="178" t="s">
        <v>134</v>
      </c>
      <c r="L152" s="42"/>
      <c r="M152" s="183" t="s">
        <v>19</v>
      </c>
      <c r="N152" s="184" t="s">
        <v>43</v>
      </c>
      <c r="O152" s="67"/>
      <c r="P152" s="185">
        <f>O152*H152</f>
        <v>0</v>
      </c>
      <c r="Q152" s="185">
        <v>2.5018699999999998</v>
      </c>
      <c r="R152" s="185">
        <f>Q152*H152</f>
        <v>6.4047871999999995</v>
      </c>
      <c r="S152" s="185">
        <v>0</v>
      </c>
      <c r="T152" s="186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7" t="s">
        <v>89</v>
      </c>
      <c r="AT152" s="187" t="s">
        <v>130</v>
      </c>
      <c r="AU152" s="187" t="s">
        <v>81</v>
      </c>
      <c r="AY152" s="20" t="s">
        <v>128</v>
      </c>
      <c r="BE152" s="188">
        <f>IF(N152="základní",J152,0)</f>
        <v>0</v>
      </c>
      <c r="BF152" s="188">
        <f>IF(N152="snížená",J152,0)</f>
        <v>0</v>
      </c>
      <c r="BG152" s="188">
        <f>IF(N152="zákl. přenesená",J152,0)</f>
        <v>0</v>
      </c>
      <c r="BH152" s="188">
        <f>IF(N152="sníž. přenesená",J152,0)</f>
        <v>0</v>
      </c>
      <c r="BI152" s="188">
        <f>IF(N152="nulová",J152,0)</f>
        <v>0</v>
      </c>
      <c r="BJ152" s="20" t="s">
        <v>79</v>
      </c>
      <c r="BK152" s="188">
        <f>ROUND(I152*H152,2)</f>
        <v>0</v>
      </c>
      <c r="BL152" s="20" t="s">
        <v>89</v>
      </c>
      <c r="BM152" s="187" t="s">
        <v>243</v>
      </c>
    </row>
    <row r="153" spans="1:65" s="2" customFormat="1">
      <c r="A153" s="37"/>
      <c r="B153" s="38"/>
      <c r="C153" s="39"/>
      <c r="D153" s="189" t="s">
        <v>136</v>
      </c>
      <c r="E153" s="39"/>
      <c r="F153" s="190" t="s">
        <v>244</v>
      </c>
      <c r="G153" s="39"/>
      <c r="H153" s="39"/>
      <c r="I153" s="191"/>
      <c r="J153" s="39"/>
      <c r="K153" s="39"/>
      <c r="L153" s="42"/>
      <c r="M153" s="192"/>
      <c r="N153" s="193"/>
      <c r="O153" s="67"/>
      <c r="P153" s="67"/>
      <c r="Q153" s="67"/>
      <c r="R153" s="67"/>
      <c r="S153" s="67"/>
      <c r="T153" s="68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20" t="s">
        <v>136</v>
      </c>
      <c r="AU153" s="20" t="s">
        <v>81</v>
      </c>
    </row>
    <row r="154" spans="1:65" s="2" customFormat="1">
      <c r="A154" s="37"/>
      <c r="B154" s="38"/>
      <c r="C154" s="39"/>
      <c r="D154" s="194" t="s">
        <v>138</v>
      </c>
      <c r="E154" s="39"/>
      <c r="F154" s="195" t="s">
        <v>245</v>
      </c>
      <c r="G154" s="39"/>
      <c r="H154" s="39"/>
      <c r="I154" s="191"/>
      <c r="J154" s="39"/>
      <c r="K154" s="39"/>
      <c r="L154" s="42"/>
      <c r="M154" s="192"/>
      <c r="N154" s="193"/>
      <c r="O154" s="67"/>
      <c r="P154" s="67"/>
      <c r="Q154" s="67"/>
      <c r="R154" s="67"/>
      <c r="S154" s="67"/>
      <c r="T154" s="68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20" t="s">
        <v>138</v>
      </c>
      <c r="AU154" s="20" t="s">
        <v>81</v>
      </c>
    </row>
    <row r="155" spans="1:65" s="14" customFormat="1">
      <c r="B155" s="207"/>
      <c r="C155" s="208"/>
      <c r="D155" s="189" t="s">
        <v>146</v>
      </c>
      <c r="E155" s="209" t="s">
        <v>19</v>
      </c>
      <c r="F155" s="210" t="s">
        <v>246</v>
      </c>
      <c r="G155" s="208"/>
      <c r="H155" s="209" t="s">
        <v>19</v>
      </c>
      <c r="I155" s="211"/>
      <c r="J155" s="208"/>
      <c r="K155" s="208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146</v>
      </c>
      <c r="AU155" s="216" t="s">
        <v>81</v>
      </c>
      <c r="AV155" s="14" t="s">
        <v>79</v>
      </c>
      <c r="AW155" s="14" t="s">
        <v>32</v>
      </c>
      <c r="AX155" s="14" t="s">
        <v>72</v>
      </c>
      <c r="AY155" s="216" t="s">
        <v>128</v>
      </c>
    </row>
    <row r="156" spans="1:65" s="14" customFormat="1">
      <c r="B156" s="207"/>
      <c r="C156" s="208"/>
      <c r="D156" s="189" t="s">
        <v>146</v>
      </c>
      <c r="E156" s="209" t="s">
        <v>19</v>
      </c>
      <c r="F156" s="210" t="s">
        <v>247</v>
      </c>
      <c r="G156" s="208"/>
      <c r="H156" s="209" t="s">
        <v>19</v>
      </c>
      <c r="I156" s="211"/>
      <c r="J156" s="208"/>
      <c r="K156" s="208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146</v>
      </c>
      <c r="AU156" s="216" t="s">
        <v>81</v>
      </c>
      <c r="AV156" s="14" t="s">
        <v>79</v>
      </c>
      <c r="AW156" s="14" t="s">
        <v>32</v>
      </c>
      <c r="AX156" s="14" t="s">
        <v>72</v>
      </c>
      <c r="AY156" s="216" t="s">
        <v>128</v>
      </c>
    </row>
    <row r="157" spans="1:65" s="13" customFormat="1">
      <c r="B157" s="196"/>
      <c r="C157" s="197"/>
      <c r="D157" s="189" t="s">
        <v>146</v>
      </c>
      <c r="E157" s="198" t="s">
        <v>19</v>
      </c>
      <c r="F157" s="199" t="s">
        <v>248</v>
      </c>
      <c r="G157" s="197"/>
      <c r="H157" s="200">
        <v>2.56</v>
      </c>
      <c r="I157" s="201"/>
      <c r="J157" s="197"/>
      <c r="K157" s="197"/>
      <c r="L157" s="202"/>
      <c r="M157" s="203"/>
      <c r="N157" s="204"/>
      <c r="O157" s="204"/>
      <c r="P157" s="204"/>
      <c r="Q157" s="204"/>
      <c r="R157" s="204"/>
      <c r="S157" s="204"/>
      <c r="T157" s="205"/>
      <c r="AT157" s="206" t="s">
        <v>146</v>
      </c>
      <c r="AU157" s="206" t="s">
        <v>81</v>
      </c>
      <c r="AV157" s="13" t="s">
        <v>81</v>
      </c>
      <c r="AW157" s="13" t="s">
        <v>32</v>
      </c>
      <c r="AX157" s="13" t="s">
        <v>79</v>
      </c>
      <c r="AY157" s="206" t="s">
        <v>128</v>
      </c>
    </row>
    <row r="158" spans="1:65" s="2" customFormat="1" ht="16.5" customHeight="1">
      <c r="A158" s="37"/>
      <c r="B158" s="38"/>
      <c r="C158" s="176" t="s">
        <v>249</v>
      </c>
      <c r="D158" s="176" t="s">
        <v>130</v>
      </c>
      <c r="E158" s="177" t="s">
        <v>250</v>
      </c>
      <c r="F158" s="178" t="s">
        <v>251</v>
      </c>
      <c r="G158" s="179" t="s">
        <v>142</v>
      </c>
      <c r="H158" s="180">
        <v>20.766999999999999</v>
      </c>
      <c r="I158" s="181"/>
      <c r="J158" s="182">
        <f>ROUND(I158*H158,2)</f>
        <v>0</v>
      </c>
      <c r="K158" s="178" t="s">
        <v>134</v>
      </c>
      <c r="L158" s="42"/>
      <c r="M158" s="183" t="s">
        <v>19</v>
      </c>
      <c r="N158" s="184" t="s">
        <v>43</v>
      </c>
      <c r="O158" s="67"/>
      <c r="P158" s="185">
        <f>O158*H158</f>
        <v>0</v>
      </c>
      <c r="Q158" s="185">
        <v>2.5236100000000001</v>
      </c>
      <c r="R158" s="185">
        <f>Q158*H158</f>
        <v>52.407808870000004</v>
      </c>
      <c r="S158" s="185">
        <v>0</v>
      </c>
      <c r="T158" s="186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7" t="s">
        <v>89</v>
      </c>
      <c r="AT158" s="187" t="s">
        <v>130</v>
      </c>
      <c r="AU158" s="187" t="s">
        <v>81</v>
      </c>
      <c r="AY158" s="20" t="s">
        <v>128</v>
      </c>
      <c r="BE158" s="188">
        <f>IF(N158="základní",J158,0)</f>
        <v>0</v>
      </c>
      <c r="BF158" s="188">
        <f>IF(N158="snížená",J158,0)</f>
        <v>0</v>
      </c>
      <c r="BG158" s="188">
        <f>IF(N158="zákl. přenesená",J158,0)</f>
        <v>0</v>
      </c>
      <c r="BH158" s="188">
        <f>IF(N158="sníž. přenesená",J158,0)</f>
        <v>0</v>
      </c>
      <c r="BI158" s="188">
        <f>IF(N158="nulová",J158,0)</f>
        <v>0</v>
      </c>
      <c r="BJ158" s="20" t="s">
        <v>79</v>
      </c>
      <c r="BK158" s="188">
        <f>ROUND(I158*H158,2)</f>
        <v>0</v>
      </c>
      <c r="BL158" s="20" t="s">
        <v>89</v>
      </c>
      <c r="BM158" s="187" t="s">
        <v>252</v>
      </c>
    </row>
    <row r="159" spans="1:65" s="2" customFormat="1">
      <c r="A159" s="37"/>
      <c r="B159" s="38"/>
      <c r="C159" s="39"/>
      <c r="D159" s="189" t="s">
        <v>136</v>
      </c>
      <c r="E159" s="39"/>
      <c r="F159" s="190" t="s">
        <v>253</v>
      </c>
      <c r="G159" s="39"/>
      <c r="H159" s="39"/>
      <c r="I159" s="191"/>
      <c r="J159" s="39"/>
      <c r="K159" s="39"/>
      <c r="L159" s="42"/>
      <c r="M159" s="192"/>
      <c r="N159" s="193"/>
      <c r="O159" s="67"/>
      <c r="P159" s="67"/>
      <c r="Q159" s="67"/>
      <c r="R159" s="67"/>
      <c r="S159" s="67"/>
      <c r="T159" s="68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20" t="s">
        <v>136</v>
      </c>
      <c r="AU159" s="20" t="s">
        <v>81</v>
      </c>
    </row>
    <row r="160" spans="1:65" s="2" customFormat="1">
      <c r="A160" s="37"/>
      <c r="B160" s="38"/>
      <c r="C160" s="39"/>
      <c r="D160" s="194" t="s">
        <v>138</v>
      </c>
      <c r="E160" s="39"/>
      <c r="F160" s="195" t="s">
        <v>254</v>
      </c>
      <c r="G160" s="39"/>
      <c r="H160" s="39"/>
      <c r="I160" s="191"/>
      <c r="J160" s="39"/>
      <c r="K160" s="39"/>
      <c r="L160" s="42"/>
      <c r="M160" s="192"/>
      <c r="N160" s="193"/>
      <c r="O160" s="67"/>
      <c r="P160" s="67"/>
      <c r="Q160" s="67"/>
      <c r="R160" s="67"/>
      <c r="S160" s="67"/>
      <c r="T160" s="68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20" t="s">
        <v>138</v>
      </c>
      <c r="AU160" s="20" t="s">
        <v>81</v>
      </c>
    </row>
    <row r="161" spans="1:65" s="14" customFormat="1">
      <c r="B161" s="207"/>
      <c r="C161" s="208"/>
      <c r="D161" s="189" t="s">
        <v>146</v>
      </c>
      <c r="E161" s="209" t="s">
        <v>19</v>
      </c>
      <c r="F161" s="210" t="s">
        <v>246</v>
      </c>
      <c r="G161" s="208"/>
      <c r="H161" s="209" t="s">
        <v>19</v>
      </c>
      <c r="I161" s="211"/>
      <c r="J161" s="208"/>
      <c r="K161" s="208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146</v>
      </c>
      <c r="AU161" s="216" t="s">
        <v>81</v>
      </c>
      <c r="AV161" s="14" t="s">
        <v>79</v>
      </c>
      <c r="AW161" s="14" t="s">
        <v>32</v>
      </c>
      <c r="AX161" s="14" t="s">
        <v>72</v>
      </c>
      <c r="AY161" s="216" t="s">
        <v>128</v>
      </c>
    </row>
    <row r="162" spans="1:65" s="14" customFormat="1">
      <c r="B162" s="207"/>
      <c r="C162" s="208"/>
      <c r="D162" s="189" t="s">
        <v>146</v>
      </c>
      <c r="E162" s="209" t="s">
        <v>19</v>
      </c>
      <c r="F162" s="210" t="s">
        <v>255</v>
      </c>
      <c r="G162" s="208"/>
      <c r="H162" s="209" t="s">
        <v>19</v>
      </c>
      <c r="I162" s="211"/>
      <c r="J162" s="208"/>
      <c r="K162" s="208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146</v>
      </c>
      <c r="AU162" s="216" t="s">
        <v>81</v>
      </c>
      <c r="AV162" s="14" t="s">
        <v>79</v>
      </c>
      <c r="AW162" s="14" t="s">
        <v>32</v>
      </c>
      <c r="AX162" s="14" t="s">
        <v>72</v>
      </c>
      <c r="AY162" s="216" t="s">
        <v>128</v>
      </c>
    </row>
    <row r="163" spans="1:65" s="13" customFormat="1">
      <c r="B163" s="196"/>
      <c r="C163" s="197"/>
      <c r="D163" s="189" t="s">
        <v>146</v>
      </c>
      <c r="E163" s="198" t="s">
        <v>19</v>
      </c>
      <c r="F163" s="199" t="s">
        <v>256</v>
      </c>
      <c r="G163" s="197"/>
      <c r="H163" s="200">
        <v>20.766999999999999</v>
      </c>
      <c r="I163" s="201"/>
      <c r="J163" s="197"/>
      <c r="K163" s="197"/>
      <c r="L163" s="202"/>
      <c r="M163" s="203"/>
      <c r="N163" s="204"/>
      <c r="O163" s="204"/>
      <c r="P163" s="204"/>
      <c r="Q163" s="204"/>
      <c r="R163" s="204"/>
      <c r="S163" s="204"/>
      <c r="T163" s="205"/>
      <c r="AT163" s="206" t="s">
        <v>146</v>
      </c>
      <c r="AU163" s="206" t="s">
        <v>81</v>
      </c>
      <c r="AV163" s="13" t="s">
        <v>81</v>
      </c>
      <c r="AW163" s="13" t="s">
        <v>32</v>
      </c>
      <c r="AX163" s="13" t="s">
        <v>79</v>
      </c>
      <c r="AY163" s="206" t="s">
        <v>128</v>
      </c>
    </row>
    <row r="164" spans="1:65" s="14" customFormat="1">
      <c r="B164" s="207"/>
      <c r="C164" s="208"/>
      <c r="D164" s="189" t="s">
        <v>146</v>
      </c>
      <c r="E164" s="209" t="s">
        <v>19</v>
      </c>
      <c r="F164" s="210" t="s">
        <v>257</v>
      </c>
      <c r="G164" s="208"/>
      <c r="H164" s="209" t="s">
        <v>19</v>
      </c>
      <c r="I164" s="211"/>
      <c r="J164" s="208"/>
      <c r="K164" s="208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146</v>
      </c>
      <c r="AU164" s="216" t="s">
        <v>81</v>
      </c>
      <c r="AV164" s="14" t="s">
        <v>79</v>
      </c>
      <c r="AW164" s="14" t="s">
        <v>32</v>
      </c>
      <c r="AX164" s="14" t="s">
        <v>72</v>
      </c>
      <c r="AY164" s="216" t="s">
        <v>128</v>
      </c>
    </row>
    <row r="165" spans="1:65" s="2" customFormat="1" ht="16.5" customHeight="1">
      <c r="A165" s="37"/>
      <c r="B165" s="38"/>
      <c r="C165" s="176" t="s">
        <v>258</v>
      </c>
      <c r="D165" s="176" t="s">
        <v>130</v>
      </c>
      <c r="E165" s="177" t="s">
        <v>259</v>
      </c>
      <c r="F165" s="178" t="s">
        <v>260</v>
      </c>
      <c r="G165" s="179" t="s">
        <v>142</v>
      </c>
      <c r="H165" s="180">
        <v>47.347999999999999</v>
      </c>
      <c r="I165" s="181"/>
      <c r="J165" s="182">
        <f>ROUND(I165*H165,2)</f>
        <v>0</v>
      </c>
      <c r="K165" s="178" t="s">
        <v>134</v>
      </c>
      <c r="L165" s="42"/>
      <c r="M165" s="183" t="s">
        <v>19</v>
      </c>
      <c r="N165" s="184" t="s">
        <v>43</v>
      </c>
      <c r="O165" s="67"/>
      <c r="P165" s="185">
        <f>O165*H165</f>
        <v>0</v>
      </c>
      <c r="Q165" s="185">
        <v>2.5018699999999998</v>
      </c>
      <c r="R165" s="185">
        <f>Q165*H165</f>
        <v>118.45854075999999</v>
      </c>
      <c r="S165" s="185">
        <v>0</v>
      </c>
      <c r="T165" s="186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7" t="s">
        <v>89</v>
      </c>
      <c r="AT165" s="187" t="s">
        <v>130</v>
      </c>
      <c r="AU165" s="187" t="s">
        <v>81</v>
      </c>
      <c r="AY165" s="20" t="s">
        <v>128</v>
      </c>
      <c r="BE165" s="188">
        <f>IF(N165="základní",J165,0)</f>
        <v>0</v>
      </c>
      <c r="BF165" s="188">
        <f>IF(N165="snížená",J165,0)</f>
        <v>0</v>
      </c>
      <c r="BG165" s="188">
        <f>IF(N165="zákl. přenesená",J165,0)</f>
        <v>0</v>
      </c>
      <c r="BH165" s="188">
        <f>IF(N165="sníž. přenesená",J165,0)</f>
        <v>0</v>
      </c>
      <c r="BI165" s="188">
        <f>IF(N165="nulová",J165,0)</f>
        <v>0</v>
      </c>
      <c r="BJ165" s="20" t="s">
        <v>79</v>
      </c>
      <c r="BK165" s="188">
        <f>ROUND(I165*H165,2)</f>
        <v>0</v>
      </c>
      <c r="BL165" s="20" t="s">
        <v>89</v>
      </c>
      <c r="BM165" s="187" t="s">
        <v>261</v>
      </c>
    </row>
    <row r="166" spans="1:65" s="2" customFormat="1">
      <c r="A166" s="37"/>
      <c r="B166" s="38"/>
      <c r="C166" s="39"/>
      <c r="D166" s="189" t="s">
        <v>136</v>
      </c>
      <c r="E166" s="39"/>
      <c r="F166" s="190" t="s">
        <v>262</v>
      </c>
      <c r="G166" s="39"/>
      <c r="H166" s="39"/>
      <c r="I166" s="191"/>
      <c r="J166" s="39"/>
      <c r="K166" s="39"/>
      <c r="L166" s="42"/>
      <c r="M166" s="192"/>
      <c r="N166" s="193"/>
      <c r="O166" s="67"/>
      <c r="P166" s="67"/>
      <c r="Q166" s="67"/>
      <c r="R166" s="67"/>
      <c r="S166" s="67"/>
      <c r="T166" s="68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20" t="s">
        <v>136</v>
      </c>
      <c r="AU166" s="20" t="s">
        <v>81</v>
      </c>
    </row>
    <row r="167" spans="1:65" s="2" customFormat="1">
      <c r="A167" s="37"/>
      <c r="B167" s="38"/>
      <c r="C167" s="39"/>
      <c r="D167" s="194" t="s">
        <v>138</v>
      </c>
      <c r="E167" s="39"/>
      <c r="F167" s="195" t="s">
        <v>263</v>
      </c>
      <c r="G167" s="39"/>
      <c r="H167" s="39"/>
      <c r="I167" s="191"/>
      <c r="J167" s="39"/>
      <c r="K167" s="39"/>
      <c r="L167" s="42"/>
      <c r="M167" s="192"/>
      <c r="N167" s="193"/>
      <c r="O167" s="67"/>
      <c r="P167" s="67"/>
      <c r="Q167" s="67"/>
      <c r="R167" s="67"/>
      <c r="S167" s="67"/>
      <c r="T167" s="68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20" t="s">
        <v>138</v>
      </c>
      <c r="AU167" s="20" t="s">
        <v>81</v>
      </c>
    </row>
    <row r="168" spans="1:65" s="14" customFormat="1">
      <c r="B168" s="207"/>
      <c r="C168" s="208"/>
      <c r="D168" s="189" t="s">
        <v>146</v>
      </c>
      <c r="E168" s="209" t="s">
        <v>19</v>
      </c>
      <c r="F168" s="210" t="s">
        <v>246</v>
      </c>
      <c r="G168" s="208"/>
      <c r="H168" s="209" t="s">
        <v>19</v>
      </c>
      <c r="I168" s="211"/>
      <c r="J168" s="208"/>
      <c r="K168" s="208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146</v>
      </c>
      <c r="AU168" s="216" t="s">
        <v>81</v>
      </c>
      <c r="AV168" s="14" t="s">
        <v>79</v>
      </c>
      <c r="AW168" s="14" t="s">
        <v>32</v>
      </c>
      <c r="AX168" s="14" t="s">
        <v>72</v>
      </c>
      <c r="AY168" s="216" t="s">
        <v>128</v>
      </c>
    </row>
    <row r="169" spans="1:65" s="14" customFormat="1">
      <c r="B169" s="207"/>
      <c r="C169" s="208"/>
      <c r="D169" s="189" t="s">
        <v>146</v>
      </c>
      <c r="E169" s="209" t="s">
        <v>19</v>
      </c>
      <c r="F169" s="210" t="s">
        <v>264</v>
      </c>
      <c r="G169" s="208"/>
      <c r="H169" s="209" t="s">
        <v>19</v>
      </c>
      <c r="I169" s="211"/>
      <c r="J169" s="208"/>
      <c r="K169" s="208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146</v>
      </c>
      <c r="AU169" s="216" t="s">
        <v>81</v>
      </c>
      <c r="AV169" s="14" t="s">
        <v>79</v>
      </c>
      <c r="AW169" s="14" t="s">
        <v>32</v>
      </c>
      <c r="AX169" s="14" t="s">
        <v>72</v>
      </c>
      <c r="AY169" s="216" t="s">
        <v>128</v>
      </c>
    </row>
    <row r="170" spans="1:65" s="13" customFormat="1">
      <c r="B170" s="196"/>
      <c r="C170" s="197"/>
      <c r="D170" s="189" t="s">
        <v>146</v>
      </c>
      <c r="E170" s="198" t="s">
        <v>19</v>
      </c>
      <c r="F170" s="199" t="s">
        <v>265</v>
      </c>
      <c r="G170" s="197"/>
      <c r="H170" s="200">
        <v>14.497999999999999</v>
      </c>
      <c r="I170" s="201"/>
      <c r="J170" s="197"/>
      <c r="K170" s="197"/>
      <c r="L170" s="202"/>
      <c r="M170" s="203"/>
      <c r="N170" s="204"/>
      <c r="O170" s="204"/>
      <c r="P170" s="204"/>
      <c r="Q170" s="204"/>
      <c r="R170" s="204"/>
      <c r="S170" s="204"/>
      <c r="T170" s="205"/>
      <c r="AT170" s="206" t="s">
        <v>146</v>
      </c>
      <c r="AU170" s="206" t="s">
        <v>81</v>
      </c>
      <c r="AV170" s="13" t="s">
        <v>81</v>
      </c>
      <c r="AW170" s="13" t="s">
        <v>32</v>
      </c>
      <c r="AX170" s="13" t="s">
        <v>72</v>
      </c>
      <c r="AY170" s="206" t="s">
        <v>128</v>
      </c>
    </row>
    <row r="171" spans="1:65" s="14" customFormat="1">
      <c r="B171" s="207"/>
      <c r="C171" s="208"/>
      <c r="D171" s="189" t="s">
        <v>146</v>
      </c>
      <c r="E171" s="209" t="s">
        <v>19</v>
      </c>
      <c r="F171" s="210" t="s">
        <v>266</v>
      </c>
      <c r="G171" s="208"/>
      <c r="H171" s="209" t="s">
        <v>19</v>
      </c>
      <c r="I171" s="211"/>
      <c r="J171" s="208"/>
      <c r="K171" s="208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146</v>
      </c>
      <c r="AU171" s="216" t="s">
        <v>81</v>
      </c>
      <c r="AV171" s="14" t="s">
        <v>79</v>
      </c>
      <c r="AW171" s="14" t="s">
        <v>32</v>
      </c>
      <c r="AX171" s="14" t="s">
        <v>72</v>
      </c>
      <c r="AY171" s="216" t="s">
        <v>128</v>
      </c>
    </row>
    <row r="172" spans="1:65" s="13" customFormat="1">
      <c r="B172" s="196"/>
      <c r="C172" s="197"/>
      <c r="D172" s="189" t="s">
        <v>146</v>
      </c>
      <c r="E172" s="198" t="s">
        <v>19</v>
      </c>
      <c r="F172" s="199" t="s">
        <v>267</v>
      </c>
      <c r="G172" s="197"/>
      <c r="H172" s="200">
        <v>32.85</v>
      </c>
      <c r="I172" s="201"/>
      <c r="J172" s="197"/>
      <c r="K172" s="197"/>
      <c r="L172" s="202"/>
      <c r="M172" s="203"/>
      <c r="N172" s="204"/>
      <c r="O172" s="204"/>
      <c r="P172" s="204"/>
      <c r="Q172" s="204"/>
      <c r="R172" s="204"/>
      <c r="S172" s="204"/>
      <c r="T172" s="205"/>
      <c r="AT172" s="206" t="s">
        <v>146</v>
      </c>
      <c r="AU172" s="206" t="s">
        <v>81</v>
      </c>
      <c r="AV172" s="13" t="s">
        <v>81</v>
      </c>
      <c r="AW172" s="13" t="s">
        <v>32</v>
      </c>
      <c r="AX172" s="13" t="s">
        <v>72</v>
      </c>
      <c r="AY172" s="206" t="s">
        <v>128</v>
      </c>
    </row>
    <row r="173" spans="1:65" s="15" customFormat="1">
      <c r="B173" s="221"/>
      <c r="C173" s="222"/>
      <c r="D173" s="189" t="s">
        <v>146</v>
      </c>
      <c r="E173" s="223" t="s">
        <v>19</v>
      </c>
      <c r="F173" s="224" t="s">
        <v>230</v>
      </c>
      <c r="G173" s="222"/>
      <c r="H173" s="225">
        <v>47.347999999999999</v>
      </c>
      <c r="I173" s="226"/>
      <c r="J173" s="222"/>
      <c r="K173" s="222"/>
      <c r="L173" s="227"/>
      <c r="M173" s="228"/>
      <c r="N173" s="229"/>
      <c r="O173" s="229"/>
      <c r="P173" s="229"/>
      <c r="Q173" s="229"/>
      <c r="R173" s="229"/>
      <c r="S173" s="229"/>
      <c r="T173" s="230"/>
      <c r="AT173" s="231" t="s">
        <v>146</v>
      </c>
      <c r="AU173" s="231" t="s">
        <v>81</v>
      </c>
      <c r="AV173" s="15" t="s">
        <v>89</v>
      </c>
      <c r="AW173" s="15" t="s">
        <v>32</v>
      </c>
      <c r="AX173" s="15" t="s">
        <v>79</v>
      </c>
      <c r="AY173" s="231" t="s">
        <v>128</v>
      </c>
    </row>
    <row r="174" spans="1:65" s="2" customFormat="1" ht="16.5" customHeight="1">
      <c r="A174" s="37"/>
      <c r="B174" s="38"/>
      <c r="C174" s="176" t="s">
        <v>8</v>
      </c>
      <c r="D174" s="176" t="s">
        <v>130</v>
      </c>
      <c r="E174" s="177" t="s">
        <v>268</v>
      </c>
      <c r="F174" s="178" t="s">
        <v>269</v>
      </c>
      <c r="G174" s="179" t="s">
        <v>142</v>
      </c>
      <c r="H174" s="180">
        <v>14.016</v>
      </c>
      <c r="I174" s="181"/>
      <c r="J174" s="182">
        <f>ROUND(I174*H174,2)</f>
        <v>0</v>
      </c>
      <c r="K174" s="178" t="s">
        <v>134</v>
      </c>
      <c r="L174" s="42"/>
      <c r="M174" s="183" t="s">
        <v>19</v>
      </c>
      <c r="N174" s="184" t="s">
        <v>43</v>
      </c>
      <c r="O174" s="67"/>
      <c r="P174" s="185">
        <f>O174*H174</f>
        <v>0</v>
      </c>
      <c r="Q174" s="185">
        <v>2.5018699999999998</v>
      </c>
      <c r="R174" s="185">
        <f>Q174*H174</f>
        <v>35.066209919999999</v>
      </c>
      <c r="S174" s="185">
        <v>0</v>
      </c>
      <c r="T174" s="186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7" t="s">
        <v>89</v>
      </c>
      <c r="AT174" s="187" t="s">
        <v>130</v>
      </c>
      <c r="AU174" s="187" t="s">
        <v>81</v>
      </c>
      <c r="AY174" s="20" t="s">
        <v>128</v>
      </c>
      <c r="BE174" s="188">
        <f>IF(N174="základní",J174,0)</f>
        <v>0</v>
      </c>
      <c r="BF174" s="188">
        <f>IF(N174="snížená",J174,0)</f>
        <v>0</v>
      </c>
      <c r="BG174" s="188">
        <f>IF(N174="zákl. přenesená",J174,0)</f>
        <v>0</v>
      </c>
      <c r="BH174" s="188">
        <f>IF(N174="sníž. přenesená",J174,0)</f>
        <v>0</v>
      </c>
      <c r="BI174" s="188">
        <f>IF(N174="nulová",J174,0)</f>
        <v>0</v>
      </c>
      <c r="BJ174" s="20" t="s">
        <v>79</v>
      </c>
      <c r="BK174" s="188">
        <f>ROUND(I174*H174,2)</f>
        <v>0</v>
      </c>
      <c r="BL174" s="20" t="s">
        <v>89</v>
      </c>
      <c r="BM174" s="187" t="s">
        <v>270</v>
      </c>
    </row>
    <row r="175" spans="1:65" s="2" customFormat="1">
      <c r="A175" s="37"/>
      <c r="B175" s="38"/>
      <c r="C175" s="39"/>
      <c r="D175" s="189" t="s">
        <v>136</v>
      </c>
      <c r="E175" s="39"/>
      <c r="F175" s="190" t="s">
        <v>271</v>
      </c>
      <c r="G175" s="39"/>
      <c r="H175" s="39"/>
      <c r="I175" s="191"/>
      <c r="J175" s="39"/>
      <c r="K175" s="39"/>
      <c r="L175" s="42"/>
      <c r="M175" s="192"/>
      <c r="N175" s="193"/>
      <c r="O175" s="67"/>
      <c r="P175" s="67"/>
      <c r="Q175" s="67"/>
      <c r="R175" s="67"/>
      <c r="S175" s="67"/>
      <c r="T175" s="68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20" t="s">
        <v>136</v>
      </c>
      <c r="AU175" s="20" t="s">
        <v>81</v>
      </c>
    </row>
    <row r="176" spans="1:65" s="2" customFormat="1">
      <c r="A176" s="37"/>
      <c r="B176" s="38"/>
      <c r="C176" s="39"/>
      <c r="D176" s="194" t="s">
        <v>138</v>
      </c>
      <c r="E176" s="39"/>
      <c r="F176" s="195" t="s">
        <v>272</v>
      </c>
      <c r="G176" s="39"/>
      <c r="H176" s="39"/>
      <c r="I176" s="191"/>
      <c r="J176" s="39"/>
      <c r="K176" s="39"/>
      <c r="L176" s="42"/>
      <c r="M176" s="192"/>
      <c r="N176" s="193"/>
      <c r="O176" s="67"/>
      <c r="P176" s="67"/>
      <c r="Q176" s="67"/>
      <c r="R176" s="67"/>
      <c r="S176" s="67"/>
      <c r="T176" s="68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20" t="s">
        <v>138</v>
      </c>
      <c r="AU176" s="20" t="s">
        <v>81</v>
      </c>
    </row>
    <row r="177" spans="1:65" s="14" customFormat="1">
      <c r="B177" s="207"/>
      <c r="C177" s="208"/>
      <c r="D177" s="189" t="s">
        <v>146</v>
      </c>
      <c r="E177" s="209" t="s">
        <v>19</v>
      </c>
      <c r="F177" s="210" t="s">
        <v>246</v>
      </c>
      <c r="G177" s="208"/>
      <c r="H177" s="209" t="s">
        <v>19</v>
      </c>
      <c r="I177" s="211"/>
      <c r="J177" s="208"/>
      <c r="K177" s="208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146</v>
      </c>
      <c r="AU177" s="216" t="s">
        <v>81</v>
      </c>
      <c r="AV177" s="14" t="s">
        <v>79</v>
      </c>
      <c r="AW177" s="14" t="s">
        <v>32</v>
      </c>
      <c r="AX177" s="14" t="s">
        <v>72</v>
      </c>
      <c r="AY177" s="216" t="s">
        <v>128</v>
      </c>
    </row>
    <row r="178" spans="1:65" s="14" customFormat="1">
      <c r="B178" s="207"/>
      <c r="C178" s="208"/>
      <c r="D178" s="189" t="s">
        <v>146</v>
      </c>
      <c r="E178" s="209" t="s">
        <v>19</v>
      </c>
      <c r="F178" s="210" t="s">
        <v>273</v>
      </c>
      <c r="G178" s="208"/>
      <c r="H178" s="209" t="s">
        <v>19</v>
      </c>
      <c r="I178" s="211"/>
      <c r="J178" s="208"/>
      <c r="K178" s="208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146</v>
      </c>
      <c r="AU178" s="216" t="s">
        <v>81</v>
      </c>
      <c r="AV178" s="14" t="s">
        <v>79</v>
      </c>
      <c r="AW178" s="14" t="s">
        <v>32</v>
      </c>
      <c r="AX178" s="14" t="s">
        <v>72</v>
      </c>
      <c r="AY178" s="216" t="s">
        <v>128</v>
      </c>
    </row>
    <row r="179" spans="1:65" s="13" customFormat="1">
      <c r="B179" s="196"/>
      <c r="C179" s="197"/>
      <c r="D179" s="189" t="s">
        <v>146</v>
      </c>
      <c r="E179" s="198" t="s">
        <v>19</v>
      </c>
      <c r="F179" s="199" t="s">
        <v>274</v>
      </c>
      <c r="G179" s="197"/>
      <c r="H179" s="200">
        <v>14.016</v>
      </c>
      <c r="I179" s="201"/>
      <c r="J179" s="197"/>
      <c r="K179" s="197"/>
      <c r="L179" s="202"/>
      <c r="M179" s="203"/>
      <c r="N179" s="204"/>
      <c r="O179" s="204"/>
      <c r="P179" s="204"/>
      <c r="Q179" s="204"/>
      <c r="R179" s="204"/>
      <c r="S179" s="204"/>
      <c r="T179" s="205"/>
      <c r="AT179" s="206" t="s">
        <v>146</v>
      </c>
      <c r="AU179" s="206" t="s">
        <v>81</v>
      </c>
      <c r="AV179" s="13" t="s">
        <v>81</v>
      </c>
      <c r="AW179" s="13" t="s">
        <v>32</v>
      </c>
      <c r="AX179" s="13" t="s">
        <v>79</v>
      </c>
      <c r="AY179" s="206" t="s">
        <v>128</v>
      </c>
    </row>
    <row r="180" spans="1:65" s="2" customFormat="1" ht="16.5" customHeight="1">
      <c r="A180" s="37"/>
      <c r="B180" s="38"/>
      <c r="C180" s="176" t="s">
        <v>275</v>
      </c>
      <c r="D180" s="176" t="s">
        <v>130</v>
      </c>
      <c r="E180" s="177" t="s">
        <v>276</v>
      </c>
      <c r="F180" s="178" t="s">
        <v>277</v>
      </c>
      <c r="G180" s="179" t="s">
        <v>133</v>
      </c>
      <c r="H180" s="180">
        <v>262.976</v>
      </c>
      <c r="I180" s="181"/>
      <c r="J180" s="182">
        <f>ROUND(I180*H180,2)</f>
        <v>0</v>
      </c>
      <c r="K180" s="178" t="s">
        <v>134</v>
      </c>
      <c r="L180" s="42"/>
      <c r="M180" s="183" t="s">
        <v>19</v>
      </c>
      <c r="N180" s="184" t="s">
        <v>43</v>
      </c>
      <c r="O180" s="67"/>
      <c r="P180" s="185">
        <f>O180*H180</f>
        <v>0</v>
      </c>
      <c r="Q180" s="185">
        <v>2.6900000000000001E-3</v>
      </c>
      <c r="R180" s="185">
        <f>Q180*H180</f>
        <v>0.70740544000000005</v>
      </c>
      <c r="S180" s="185">
        <v>0</v>
      </c>
      <c r="T180" s="186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7" t="s">
        <v>89</v>
      </c>
      <c r="AT180" s="187" t="s">
        <v>130</v>
      </c>
      <c r="AU180" s="187" t="s">
        <v>81</v>
      </c>
      <c r="AY180" s="20" t="s">
        <v>128</v>
      </c>
      <c r="BE180" s="188">
        <f>IF(N180="základní",J180,0)</f>
        <v>0</v>
      </c>
      <c r="BF180" s="188">
        <f>IF(N180="snížená",J180,0)</f>
        <v>0</v>
      </c>
      <c r="BG180" s="188">
        <f>IF(N180="zákl. přenesená",J180,0)</f>
        <v>0</v>
      </c>
      <c r="BH180" s="188">
        <f>IF(N180="sníž. přenesená",J180,0)</f>
        <v>0</v>
      </c>
      <c r="BI180" s="188">
        <f>IF(N180="nulová",J180,0)</f>
        <v>0</v>
      </c>
      <c r="BJ180" s="20" t="s">
        <v>79</v>
      </c>
      <c r="BK180" s="188">
        <f>ROUND(I180*H180,2)</f>
        <v>0</v>
      </c>
      <c r="BL180" s="20" t="s">
        <v>89</v>
      </c>
      <c r="BM180" s="187" t="s">
        <v>278</v>
      </c>
    </row>
    <row r="181" spans="1:65" s="2" customFormat="1">
      <c r="A181" s="37"/>
      <c r="B181" s="38"/>
      <c r="C181" s="39"/>
      <c r="D181" s="189" t="s">
        <v>136</v>
      </c>
      <c r="E181" s="39"/>
      <c r="F181" s="190" t="s">
        <v>279</v>
      </c>
      <c r="G181" s="39"/>
      <c r="H181" s="39"/>
      <c r="I181" s="191"/>
      <c r="J181" s="39"/>
      <c r="K181" s="39"/>
      <c r="L181" s="42"/>
      <c r="M181" s="192"/>
      <c r="N181" s="193"/>
      <c r="O181" s="67"/>
      <c r="P181" s="67"/>
      <c r="Q181" s="67"/>
      <c r="R181" s="67"/>
      <c r="S181" s="67"/>
      <c r="T181" s="68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20" t="s">
        <v>136</v>
      </c>
      <c r="AU181" s="20" t="s">
        <v>81</v>
      </c>
    </row>
    <row r="182" spans="1:65" s="2" customFormat="1">
      <c r="A182" s="37"/>
      <c r="B182" s="38"/>
      <c r="C182" s="39"/>
      <c r="D182" s="194" t="s">
        <v>138</v>
      </c>
      <c r="E182" s="39"/>
      <c r="F182" s="195" t="s">
        <v>280</v>
      </c>
      <c r="G182" s="39"/>
      <c r="H182" s="39"/>
      <c r="I182" s="191"/>
      <c r="J182" s="39"/>
      <c r="K182" s="39"/>
      <c r="L182" s="42"/>
      <c r="M182" s="192"/>
      <c r="N182" s="193"/>
      <c r="O182" s="67"/>
      <c r="P182" s="67"/>
      <c r="Q182" s="67"/>
      <c r="R182" s="67"/>
      <c r="S182" s="67"/>
      <c r="T182" s="68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20" t="s">
        <v>138</v>
      </c>
      <c r="AU182" s="20" t="s">
        <v>81</v>
      </c>
    </row>
    <row r="183" spans="1:65" s="14" customFormat="1">
      <c r="B183" s="207"/>
      <c r="C183" s="208"/>
      <c r="D183" s="189" t="s">
        <v>146</v>
      </c>
      <c r="E183" s="209" t="s">
        <v>19</v>
      </c>
      <c r="F183" s="210" t="s">
        <v>246</v>
      </c>
      <c r="G183" s="208"/>
      <c r="H183" s="209" t="s">
        <v>19</v>
      </c>
      <c r="I183" s="211"/>
      <c r="J183" s="208"/>
      <c r="K183" s="208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146</v>
      </c>
      <c r="AU183" s="216" t="s">
        <v>81</v>
      </c>
      <c r="AV183" s="14" t="s">
        <v>79</v>
      </c>
      <c r="AW183" s="14" t="s">
        <v>32</v>
      </c>
      <c r="AX183" s="14" t="s">
        <v>72</v>
      </c>
      <c r="AY183" s="216" t="s">
        <v>128</v>
      </c>
    </row>
    <row r="184" spans="1:65" s="14" customFormat="1">
      <c r="B184" s="207"/>
      <c r="C184" s="208"/>
      <c r="D184" s="189" t="s">
        <v>146</v>
      </c>
      <c r="E184" s="209" t="s">
        <v>19</v>
      </c>
      <c r="F184" s="210" t="s">
        <v>281</v>
      </c>
      <c r="G184" s="208"/>
      <c r="H184" s="209" t="s">
        <v>19</v>
      </c>
      <c r="I184" s="211"/>
      <c r="J184" s="208"/>
      <c r="K184" s="208"/>
      <c r="L184" s="212"/>
      <c r="M184" s="213"/>
      <c r="N184" s="214"/>
      <c r="O184" s="214"/>
      <c r="P184" s="214"/>
      <c r="Q184" s="214"/>
      <c r="R184" s="214"/>
      <c r="S184" s="214"/>
      <c r="T184" s="215"/>
      <c r="AT184" s="216" t="s">
        <v>146</v>
      </c>
      <c r="AU184" s="216" t="s">
        <v>81</v>
      </c>
      <c r="AV184" s="14" t="s">
        <v>79</v>
      </c>
      <c r="AW184" s="14" t="s">
        <v>32</v>
      </c>
      <c r="AX184" s="14" t="s">
        <v>72</v>
      </c>
      <c r="AY184" s="216" t="s">
        <v>128</v>
      </c>
    </row>
    <row r="185" spans="1:65" s="13" customFormat="1">
      <c r="B185" s="196"/>
      <c r="C185" s="197"/>
      <c r="D185" s="189" t="s">
        <v>146</v>
      </c>
      <c r="E185" s="198" t="s">
        <v>19</v>
      </c>
      <c r="F185" s="199" t="s">
        <v>282</v>
      </c>
      <c r="G185" s="197"/>
      <c r="H185" s="200">
        <v>70.08</v>
      </c>
      <c r="I185" s="201"/>
      <c r="J185" s="197"/>
      <c r="K185" s="197"/>
      <c r="L185" s="202"/>
      <c r="M185" s="203"/>
      <c r="N185" s="204"/>
      <c r="O185" s="204"/>
      <c r="P185" s="204"/>
      <c r="Q185" s="204"/>
      <c r="R185" s="204"/>
      <c r="S185" s="204"/>
      <c r="T185" s="205"/>
      <c r="AT185" s="206" t="s">
        <v>146</v>
      </c>
      <c r="AU185" s="206" t="s">
        <v>81</v>
      </c>
      <c r="AV185" s="13" t="s">
        <v>81</v>
      </c>
      <c r="AW185" s="13" t="s">
        <v>32</v>
      </c>
      <c r="AX185" s="13" t="s">
        <v>72</v>
      </c>
      <c r="AY185" s="206" t="s">
        <v>128</v>
      </c>
    </row>
    <row r="186" spans="1:65" s="14" customFormat="1">
      <c r="B186" s="207"/>
      <c r="C186" s="208"/>
      <c r="D186" s="189" t="s">
        <v>146</v>
      </c>
      <c r="E186" s="209" t="s">
        <v>19</v>
      </c>
      <c r="F186" s="210" t="s">
        <v>283</v>
      </c>
      <c r="G186" s="208"/>
      <c r="H186" s="209" t="s">
        <v>19</v>
      </c>
      <c r="I186" s="211"/>
      <c r="J186" s="208"/>
      <c r="K186" s="208"/>
      <c r="L186" s="212"/>
      <c r="M186" s="213"/>
      <c r="N186" s="214"/>
      <c r="O186" s="214"/>
      <c r="P186" s="214"/>
      <c r="Q186" s="214"/>
      <c r="R186" s="214"/>
      <c r="S186" s="214"/>
      <c r="T186" s="215"/>
      <c r="AT186" s="216" t="s">
        <v>146</v>
      </c>
      <c r="AU186" s="216" t="s">
        <v>81</v>
      </c>
      <c r="AV186" s="14" t="s">
        <v>79</v>
      </c>
      <c r="AW186" s="14" t="s">
        <v>32</v>
      </c>
      <c r="AX186" s="14" t="s">
        <v>72</v>
      </c>
      <c r="AY186" s="216" t="s">
        <v>128</v>
      </c>
    </row>
    <row r="187" spans="1:65" s="13" customFormat="1">
      <c r="B187" s="196"/>
      <c r="C187" s="197"/>
      <c r="D187" s="189" t="s">
        <v>146</v>
      </c>
      <c r="E187" s="198" t="s">
        <v>19</v>
      </c>
      <c r="F187" s="199" t="s">
        <v>284</v>
      </c>
      <c r="G187" s="197"/>
      <c r="H187" s="200">
        <v>57.991999999999997</v>
      </c>
      <c r="I187" s="201"/>
      <c r="J187" s="197"/>
      <c r="K187" s="197"/>
      <c r="L187" s="202"/>
      <c r="M187" s="203"/>
      <c r="N187" s="204"/>
      <c r="O187" s="204"/>
      <c r="P187" s="204"/>
      <c r="Q187" s="204"/>
      <c r="R187" s="204"/>
      <c r="S187" s="204"/>
      <c r="T187" s="205"/>
      <c r="AT187" s="206" t="s">
        <v>146</v>
      </c>
      <c r="AU187" s="206" t="s">
        <v>81</v>
      </c>
      <c r="AV187" s="13" t="s">
        <v>81</v>
      </c>
      <c r="AW187" s="13" t="s">
        <v>32</v>
      </c>
      <c r="AX187" s="13" t="s">
        <v>72</v>
      </c>
      <c r="AY187" s="206" t="s">
        <v>128</v>
      </c>
    </row>
    <row r="188" spans="1:65" s="14" customFormat="1">
      <c r="B188" s="207"/>
      <c r="C188" s="208"/>
      <c r="D188" s="189" t="s">
        <v>146</v>
      </c>
      <c r="E188" s="209" t="s">
        <v>19</v>
      </c>
      <c r="F188" s="210" t="s">
        <v>266</v>
      </c>
      <c r="G188" s="208"/>
      <c r="H188" s="209" t="s">
        <v>19</v>
      </c>
      <c r="I188" s="211"/>
      <c r="J188" s="208"/>
      <c r="K188" s="208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146</v>
      </c>
      <c r="AU188" s="216" t="s">
        <v>81</v>
      </c>
      <c r="AV188" s="14" t="s">
        <v>79</v>
      </c>
      <c r="AW188" s="14" t="s">
        <v>32</v>
      </c>
      <c r="AX188" s="14" t="s">
        <v>72</v>
      </c>
      <c r="AY188" s="216" t="s">
        <v>128</v>
      </c>
    </row>
    <row r="189" spans="1:65" s="13" customFormat="1">
      <c r="B189" s="196"/>
      <c r="C189" s="197"/>
      <c r="D189" s="189" t="s">
        <v>146</v>
      </c>
      <c r="E189" s="198" t="s">
        <v>19</v>
      </c>
      <c r="F189" s="199" t="s">
        <v>285</v>
      </c>
      <c r="G189" s="197"/>
      <c r="H189" s="200">
        <v>134.904</v>
      </c>
      <c r="I189" s="201"/>
      <c r="J189" s="197"/>
      <c r="K189" s="197"/>
      <c r="L189" s="202"/>
      <c r="M189" s="203"/>
      <c r="N189" s="204"/>
      <c r="O189" s="204"/>
      <c r="P189" s="204"/>
      <c r="Q189" s="204"/>
      <c r="R189" s="204"/>
      <c r="S189" s="204"/>
      <c r="T189" s="205"/>
      <c r="AT189" s="206" t="s">
        <v>146</v>
      </c>
      <c r="AU189" s="206" t="s">
        <v>81</v>
      </c>
      <c r="AV189" s="13" t="s">
        <v>81</v>
      </c>
      <c r="AW189" s="13" t="s">
        <v>32</v>
      </c>
      <c r="AX189" s="13" t="s">
        <v>72</v>
      </c>
      <c r="AY189" s="206" t="s">
        <v>128</v>
      </c>
    </row>
    <row r="190" spans="1:65" s="15" customFormat="1">
      <c r="B190" s="221"/>
      <c r="C190" s="222"/>
      <c r="D190" s="189" t="s">
        <v>146</v>
      </c>
      <c r="E190" s="223" t="s">
        <v>19</v>
      </c>
      <c r="F190" s="224" t="s">
        <v>230</v>
      </c>
      <c r="G190" s="222"/>
      <c r="H190" s="225">
        <v>262.976</v>
      </c>
      <c r="I190" s="226"/>
      <c r="J190" s="222"/>
      <c r="K190" s="222"/>
      <c r="L190" s="227"/>
      <c r="M190" s="228"/>
      <c r="N190" s="229"/>
      <c r="O190" s="229"/>
      <c r="P190" s="229"/>
      <c r="Q190" s="229"/>
      <c r="R190" s="229"/>
      <c r="S190" s="229"/>
      <c r="T190" s="230"/>
      <c r="AT190" s="231" t="s">
        <v>146</v>
      </c>
      <c r="AU190" s="231" t="s">
        <v>81</v>
      </c>
      <c r="AV190" s="15" t="s">
        <v>89</v>
      </c>
      <c r="AW190" s="15" t="s">
        <v>32</v>
      </c>
      <c r="AX190" s="15" t="s">
        <v>79</v>
      </c>
      <c r="AY190" s="231" t="s">
        <v>128</v>
      </c>
    </row>
    <row r="191" spans="1:65" s="2" customFormat="1" ht="16.5" customHeight="1">
      <c r="A191" s="37"/>
      <c r="B191" s="38"/>
      <c r="C191" s="176" t="s">
        <v>286</v>
      </c>
      <c r="D191" s="176" t="s">
        <v>130</v>
      </c>
      <c r="E191" s="177" t="s">
        <v>287</v>
      </c>
      <c r="F191" s="178" t="s">
        <v>288</v>
      </c>
      <c r="G191" s="179" t="s">
        <v>133</v>
      </c>
      <c r="H191" s="180">
        <v>262.976</v>
      </c>
      <c r="I191" s="181"/>
      <c r="J191" s="182">
        <f>ROUND(I191*H191,2)</f>
        <v>0</v>
      </c>
      <c r="K191" s="178" t="s">
        <v>134</v>
      </c>
      <c r="L191" s="42"/>
      <c r="M191" s="183" t="s">
        <v>19</v>
      </c>
      <c r="N191" s="184" t="s">
        <v>43</v>
      </c>
      <c r="O191" s="67"/>
      <c r="P191" s="185">
        <f>O191*H191</f>
        <v>0</v>
      </c>
      <c r="Q191" s="185">
        <v>0</v>
      </c>
      <c r="R191" s="185">
        <f>Q191*H191</f>
        <v>0</v>
      </c>
      <c r="S191" s="185">
        <v>0</v>
      </c>
      <c r="T191" s="186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87" t="s">
        <v>89</v>
      </c>
      <c r="AT191" s="187" t="s">
        <v>130</v>
      </c>
      <c r="AU191" s="187" t="s">
        <v>81</v>
      </c>
      <c r="AY191" s="20" t="s">
        <v>128</v>
      </c>
      <c r="BE191" s="188">
        <f>IF(N191="základní",J191,0)</f>
        <v>0</v>
      </c>
      <c r="BF191" s="188">
        <f>IF(N191="snížená",J191,0)</f>
        <v>0</v>
      </c>
      <c r="BG191" s="188">
        <f>IF(N191="zákl. přenesená",J191,0)</f>
        <v>0</v>
      </c>
      <c r="BH191" s="188">
        <f>IF(N191="sníž. přenesená",J191,0)</f>
        <v>0</v>
      </c>
      <c r="BI191" s="188">
        <f>IF(N191="nulová",J191,0)</f>
        <v>0</v>
      </c>
      <c r="BJ191" s="20" t="s">
        <v>79</v>
      </c>
      <c r="BK191" s="188">
        <f>ROUND(I191*H191,2)</f>
        <v>0</v>
      </c>
      <c r="BL191" s="20" t="s">
        <v>89</v>
      </c>
      <c r="BM191" s="187" t="s">
        <v>289</v>
      </c>
    </row>
    <row r="192" spans="1:65" s="2" customFormat="1">
      <c r="A192" s="37"/>
      <c r="B192" s="38"/>
      <c r="C192" s="39"/>
      <c r="D192" s="189" t="s">
        <v>136</v>
      </c>
      <c r="E192" s="39"/>
      <c r="F192" s="190" t="s">
        <v>290</v>
      </c>
      <c r="G192" s="39"/>
      <c r="H192" s="39"/>
      <c r="I192" s="191"/>
      <c r="J192" s="39"/>
      <c r="K192" s="39"/>
      <c r="L192" s="42"/>
      <c r="M192" s="192"/>
      <c r="N192" s="193"/>
      <c r="O192" s="67"/>
      <c r="P192" s="67"/>
      <c r="Q192" s="67"/>
      <c r="R192" s="67"/>
      <c r="S192" s="67"/>
      <c r="T192" s="68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20" t="s">
        <v>136</v>
      </c>
      <c r="AU192" s="20" t="s">
        <v>81</v>
      </c>
    </row>
    <row r="193" spans="1:65" s="2" customFormat="1">
      <c r="A193" s="37"/>
      <c r="B193" s="38"/>
      <c r="C193" s="39"/>
      <c r="D193" s="194" t="s">
        <v>138</v>
      </c>
      <c r="E193" s="39"/>
      <c r="F193" s="195" t="s">
        <v>291</v>
      </c>
      <c r="G193" s="39"/>
      <c r="H193" s="39"/>
      <c r="I193" s="191"/>
      <c r="J193" s="39"/>
      <c r="K193" s="39"/>
      <c r="L193" s="42"/>
      <c r="M193" s="192"/>
      <c r="N193" s="193"/>
      <c r="O193" s="67"/>
      <c r="P193" s="67"/>
      <c r="Q193" s="67"/>
      <c r="R193" s="67"/>
      <c r="S193" s="67"/>
      <c r="T193" s="68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20" t="s">
        <v>138</v>
      </c>
      <c r="AU193" s="20" t="s">
        <v>81</v>
      </c>
    </row>
    <row r="194" spans="1:65" s="2" customFormat="1" ht="16.5" customHeight="1">
      <c r="A194" s="37"/>
      <c r="B194" s="38"/>
      <c r="C194" s="176" t="s">
        <v>292</v>
      </c>
      <c r="D194" s="176" t="s">
        <v>130</v>
      </c>
      <c r="E194" s="177" t="s">
        <v>293</v>
      </c>
      <c r="F194" s="178" t="s">
        <v>294</v>
      </c>
      <c r="G194" s="179" t="s">
        <v>209</v>
      </c>
      <c r="H194" s="180">
        <v>0.499</v>
      </c>
      <c r="I194" s="181"/>
      <c r="J194" s="182">
        <f>ROUND(I194*H194,2)</f>
        <v>0</v>
      </c>
      <c r="K194" s="178" t="s">
        <v>134</v>
      </c>
      <c r="L194" s="42"/>
      <c r="M194" s="183" t="s">
        <v>19</v>
      </c>
      <c r="N194" s="184" t="s">
        <v>43</v>
      </c>
      <c r="O194" s="67"/>
      <c r="P194" s="185">
        <f>O194*H194</f>
        <v>0</v>
      </c>
      <c r="Q194" s="185">
        <v>1.0606199999999999</v>
      </c>
      <c r="R194" s="185">
        <f>Q194*H194</f>
        <v>0.52924937999999999</v>
      </c>
      <c r="S194" s="185">
        <v>0</v>
      </c>
      <c r="T194" s="186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87" t="s">
        <v>89</v>
      </c>
      <c r="AT194" s="187" t="s">
        <v>130</v>
      </c>
      <c r="AU194" s="187" t="s">
        <v>81</v>
      </c>
      <c r="AY194" s="20" t="s">
        <v>128</v>
      </c>
      <c r="BE194" s="188">
        <f>IF(N194="základní",J194,0)</f>
        <v>0</v>
      </c>
      <c r="BF194" s="188">
        <f>IF(N194="snížená",J194,0)</f>
        <v>0</v>
      </c>
      <c r="BG194" s="188">
        <f>IF(N194="zákl. přenesená",J194,0)</f>
        <v>0</v>
      </c>
      <c r="BH194" s="188">
        <f>IF(N194="sníž. přenesená",J194,0)</f>
        <v>0</v>
      </c>
      <c r="BI194" s="188">
        <f>IF(N194="nulová",J194,0)</f>
        <v>0</v>
      </c>
      <c r="BJ194" s="20" t="s">
        <v>79</v>
      </c>
      <c r="BK194" s="188">
        <f>ROUND(I194*H194,2)</f>
        <v>0</v>
      </c>
      <c r="BL194" s="20" t="s">
        <v>89</v>
      </c>
      <c r="BM194" s="187" t="s">
        <v>295</v>
      </c>
    </row>
    <row r="195" spans="1:65" s="2" customFormat="1">
      <c r="A195" s="37"/>
      <c r="B195" s="38"/>
      <c r="C195" s="39"/>
      <c r="D195" s="189" t="s">
        <v>136</v>
      </c>
      <c r="E195" s="39"/>
      <c r="F195" s="190" t="s">
        <v>296</v>
      </c>
      <c r="G195" s="39"/>
      <c r="H195" s="39"/>
      <c r="I195" s="191"/>
      <c r="J195" s="39"/>
      <c r="K195" s="39"/>
      <c r="L195" s="42"/>
      <c r="M195" s="192"/>
      <c r="N195" s="193"/>
      <c r="O195" s="67"/>
      <c r="P195" s="67"/>
      <c r="Q195" s="67"/>
      <c r="R195" s="67"/>
      <c r="S195" s="67"/>
      <c r="T195" s="68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20" t="s">
        <v>136</v>
      </c>
      <c r="AU195" s="20" t="s">
        <v>81</v>
      </c>
    </row>
    <row r="196" spans="1:65" s="2" customFormat="1">
      <c r="A196" s="37"/>
      <c r="B196" s="38"/>
      <c r="C196" s="39"/>
      <c r="D196" s="194" t="s">
        <v>138</v>
      </c>
      <c r="E196" s="39"/>
      <c r="F196" s="195" t="s">
        <v>297</v>
      </c>
      <c r="G196" s="39"/>
      <c r="H196" s="39"/>
      <c r="I196" s="191"/>
      <c r="J196" s="39"/>
      <c r="K196" s="39"/>
      <c r="L196" s="42"/>
      <c r="M196" s="192"/>
      <c r="N196" s="193"/>
      <c r="O196" s="67"/>
      <c r="P196" s="67"/>
      <c r="Q196" s="67"/>
      <c r="R196" s="67"/>
      <c r="S196" s="67"/>
      <c r="T196" s="68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20" t="s">
        <v>138</v>
      </c>
      <c r="AU196" s="20" t="s">
        <v>81</v>
      </c>
    </row>
    <row r="197" spans="1:65" s="14" customFormat="1">
      <c r="B197" s="207"/>
      <c r="C197" s="208"/>
      <c r="D197" s="189" t="s">
        <v>146</v>
      </c>
      <c r="E197" s="209" t="s">
        <v>19</v>
      </c>
      <c r="F197" s="210" t="s">
        <v>246</v>
      </c>
      <c r="G197" s="208"/>
      <c r="H197" s="209" t="s">
        <v>19</v>
      </c>
      <c r="I197" s="211"/>
      <c r="J197" s="208"/>
      <c r="K197" s="208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146</v>
      </c>
      <c r="AU197" s="216" t="s">
        <v>81</v>
      </c>
      <c r="AV197" s="14" t="s">
        <v>79</v>
      </c>
      <c r="AW197" s="14" t="s">
        <v>32</v>
      </c>
      <c r="AX197" s="14" t="s">
        <v>72</v>
      </c>
      <c r="AY197" s="216" t="s">
        <v>128</v>
      </c>
    </row>
    <row r="198" spans="1:65" s="14" customFormat="1">
      <c r="B198" s="207"/>
      <c r="C198" s="208"/>
      <c r="D198" s="189" t="s">
        <v>146</v>
      </c>
      <c r="E198" s="209" t="s">
        <v>19</v>
      </c>
      <c r="F198" s="210" t="s">
        <v>273</v>
      </c>
      <c r="G198" s="208"/>
      <c r="H198" s="209" t="s">
        <v>19</v>
      </c>
      <c r="I198" s="211"/>
      <c r="J198" s="208"/>
      <c r="K198" s="208"/>
      <c r="L198" s="212"/>
      <c r="M198" s="213"/>
      <c r="N198" s="214"/>
      <c r="O198" s="214"/>
      <c r="P198" s="214"/>
      <c r="Q198" s="214"/>
      <c r="R198" s="214"/>
      <c r="S198" s="214"/>
      <c r="T198" s="215"/>
      <c r="AT198" s="216" t="s">
        <v>146</v>
      </c>
      <c r="AU198" s="216" t="s">
        <v>81</v>
      </c>
      <c r="AV198" s="14" t="s">
        <v>79</v>
      </c>
      <c r="AW198" s="14" t="s">
        <v>32</v>
      </c>
      <c r="AX198" s="14" t="s">
        <v>72</v>
      </c>
      <c r="AY198" s="216" t="s">
        <v>128</v>
      </c>
    </row>
    <row r="199" spans="1:65" s="14" customFormat="1">
      <c r="B199" s="207"/>
      <c r="C199" s="208"/>
      <c r="D199" s="189" t="s">
        <v>146</v>
      </c>
      <c r="E199" s="209" t="s">
        <v>19</v>
      </c>
      <c r="F199" s="210" t="s">
        <v>298</v>
      </c>
      <c r="G199" s="208"/>
      <c r="H199" s="209" t="s">
        <v>19</v>
      </c>
      <c r="I199" s="211"/>
      <c r="J199" s="208"/>
      <c r="K199" s="208"/>
      <c r="L199" s="212"/>
      <c r="M199" s="213"/>
      <c r="N199" s="214"/>
      <c r="O199" s="214"/>
      <c r="P199" s="214"/>
      <c r="Q199" s="214"/>
      <c r="R199" s="214"/>
      <c r="S199" s="214"/>
      <c r="T199" s="215"/>
      <c r="AT199" s="216" t="s">
        <v>146</v>
      </c>
      <c r="AU199" s="216" t="s">
        <v>81</v>
      </c>
      <c r="AV199" s="14" t="s">
        <v>79</v>
      </c>
      <c r="AW199" s="14" t="s">
        <v>32</v>
      </c>
      <c r="AX199" s="14" t="s">
        <v>72</v>
      </c>
      <c r="AY199" s="216" t="s">
        <v>128</v>
      </c>
    </row>
    <row r="200" spans="1:65" s="13" customFormat="1">
      <c r="B200" s="196"/>
      <c r="C200" s="197"/>
      <c r="D200" s="189" t="s">
        <v>146</v>
      </c>
      <c r="E200" s="198" t="s">
        <v>19</v>
      </c>
      <c r="F200" s="199" t="s">
        <v>299</v>
      </c>
      <c r="G200" s="197"/>
      <c r="H200" s="200">
        <v>0.34200000000000003</v>
      </c>
      <c r="I200" s="201"/>
      <c r="J200" s="197"/>
      <c r="K200" s="197"/>
      <c r="L200" s="202"/>
      <c r="M200" s="203"/>
      <c r="N200" s="204"/>
      <c r="O200" s="204"/>
      <c r="P200" s="204"/>
      <c r="Q200" s="204"/>
      <c r="R200" s="204"/>
      <c r="S200" s="204"/>
      <c r="T200" s="205"/>
      <c r="AT200" s="206" t="s">
        <v>146</v>
      </c>
      <c r="AU200" s="206" t="s">
        <v>81</v>
      </c>
      <c r="AV200" s="13" t="s">
        <v>81</v>
      </c>
      <c r="AW200" s="13" t="s">
        <v>32</v>
      </c>
      <c r="AX200" s="13" t="s">
        <v>72</v>
      </c>
      <c r="AY200" s="206" t="s">
        <v>128</v>
      </c>
    </row>
    <row r="201" spans="1:65" s="14" customFormat="1">
      <c r="B201" s="207"/>
      <c r="C201" s="208"/>
      <c r="D201" s="189" t="s">
        <v>146</v>
      </c>
      <c r="E201" s="209" t="s">
        <v>19</v>
      </c>
      <c r="F201" s="210" t="s">
        <v>300</v>
      </c>
      <c r="G201" s="208"/>
      <c r="H201" s="209" t="s">
        <v>19</v>
      </c>
      <c r="I201" s="211"/>
      <c r="J201" s="208"/>
      <c r="K201" s="208"/>
      <c r="L201" s="212"/>
      <c r="M201" s="213"/>
      <c r="N201" s="214"/>
      <c r="O201" s="214"/>
      <c r="P201" s="214"/>
      <c r="Q201" s="214"/>
      <c r="R201" s="214"/>
      <c r="S201" s="214"/>
      <c r="T201" s="215"/>
      <c r="AT201" s="216" t="s">
        <v>146</v>
      </c>
      <c r="AU201" s="216" t="s">
        <v>81</v>
      </c>
      <c r="AV201" s="14" t="s">
        <v>79</v>
      </c>
      <c r="AW201" s="14" t="s">
        <v>32</v>
      </c>
      <c r="AX201" s="14" t="s">
        <v>72</v>
      </c>
      <c r="AY201" s="216" t="s">
        <v>128</v>
      </c>
    </row>
    <row r="202" spans="1:65" s="13" customFormat="1">
      <c r="B202" s="196"/>
      <c r="C202" s="197"/>
      <c r="D202" s="189" t="s">
        <v>146</v>
      </c>
      <c r="E202" s="198" t="s">
        <v>19</v>
      </c>
      <c r="F202" s="199" t="s">
        <v>301</v>
      </c>
      <c r="G202" s="197"/>
      <c r="H202" s="200">
        <v>0.157</v>
      </c>
      <c r="I202" s="201"/>
      <c r="J202" s="197"/>
      <c r="K202" s="197"/>
      <c r="L202" s="202"/>
      <c r="M202" s="203"/>
      <c r="N202" s="204"/>
      <c r="O202" s="204"/>
      <c r="P202" s="204"/>
      <c r="Q202" s="204"/>
      <c r="R202" s="204"/>
      <c r="S202" s="204"/>
      <c r="T202" s="205"/>
      <c r="AT202" s="206" t="s">
        <v>146</v>
      </c>
      <c r="AU202" s="206" t="s">
        <v>81</v>
      </c>
      <c r="AV202" s="13" t="s">
        <v>81</v>
      </c>
      <c r="AW202" s="13" t="s">
        <v>32</v>
      </c>
      <c r="AX202" s="13" t="s">
        <v>72</v>
      </c>
      <c r="AY202" s="206" t="s">
        <v>128</v>
      </c>
    </row>
    <row r="203" spans="1:65" s="15" customFormat="1">
      <c r="B203" s="221"/>
      <c r="C203" s="222"/>
      <c r="D203" s="189" t="s">
        <v>146</v>
      </c>
      <c r="E203" s="223" t="s">
        <v>19</v>
      </c>
      <c r="F203" s="224" t="s">
        <v>230</v>
      </c>
      <c r="G203" s="222"/>
      <c r="H203" s="225">
        <v>0.499</v>
      </c>
      <c r="I203" s="226"/>
      <c r="J203" s="222"/>
      <c r="K203" s="222"/>
      <c r="L203" s="227"/>
      <c r="M203" s="228"/>
      <c r="N203" s="229"/>
      <c r="O203" s="229"/>
      <c r="P203" s="229"/>
      <c r="Q203" s="229"/>
      <c r="R203" s="229"/>
      <c r="S203" s="229"/>
      <c r="T203" s="230"/>
      <c r="AT203" s="231" t="s">
        <v>146</v>
      </c>
      <c r="AU203" s="231" t="s">
        <v>81</v>
      </c>
      <c r="AV203" s="15" t="s">
        <v>89</v>
      </c>
      <c r="AW203" s="15" t="s">
        <v>32</v>
      </c>
      <c r="AX203" s="15" t="s">
        <v>79</v>
      </c>
      <c r="AY203" s="231" t="s">
        <v>128</v>
      </c>
    </row>
    <row r="204" spans="1:65" s="2" customFormat="1" ht="16.5" customHeight="1">
      <c r="A204" s="37"/>
      <c r="B204" s="38"/>
      <c r="C204" s="176" t="s">
        <v>302</v>
      </c>
      <c r="D204" s="176" t="s">
        <v>130</v>
      </c>
      <c r="E204" s="177" t="s">
        <v>303</v>
      </c>
      <c r="F204" s="178" t="s">
        <v>304</v>
      </c>
      <c r="G204" s="179" t="s">
        <v>142</v>
      </c>
      <c r="H204" s="180">
        <v>12.821999999999999</v>
      </c>
      <c r="I204" s="181"/>
      <c r="J204" s="182">
        <f>ROUND(I204*H204,2)</f>
        <v>0</v>
      </c>
      <c r="K204" s="178" t="s">
        <v>134</v>
      </c>
      <c r="L204" s="42"/>
      <c r="M204" s="183" t="s">
        <v>19</v>
      </c>
      <c r="N204" s="184" t="s">
        <v>43</v>
      </c>
      <c r="O204" s="67"/>
      <c r="P204" s="185">
        <f>O204*H204</f>
        <v>0</v>
      </c>
      <c r="Q204" s="185">
        <v>2.5234999999999999</v>
      </c>
      <c r="R204" s="185">
        <f>Q204*H204</f>
        <v>32.356316999999997</v>
      </c>
      <c r="S204" s="185">
        <v>0</v>
      </c>
      <c r="T204" s="186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87" t="s">
        <v>89</v>
      </c>
      <c r="AT204" s="187" t="s">
        <v>130</v>
      </c>
      <c r="AU204" s="187" t="s">
        <v>81</v>
      </c>
      <c r="AY204" s="20" t="s">
        <v>128</v>
      </c>
      <c r="BE204" s="188">
        <f>IF(N204="základní",J204,0)</f>
        <v>0</v>
      </c>
      <c r="BF204" s="188">
        <f>IF(N204="snížená",J204,0)</f>
        <v>0</v>
      </c>
      <c r="BG204" s="188">
        <f>IF(N204="zákl. přenesená",J204,0)</f>
        <v>0</v>
      </c>
      <c r="BH204" s="188">
        <f>IF(N204="sníž. přenesená",J204,0)</f>
        <v>0</v>
      </c>
      <c r="BI204" s="188">
        <f>IF(N204="nulová",J204,0)</f>
        <v>0</v>
      </c>
      <c r="BJ204" s="20" t="s">
        <v>79</v>
      </c>
      <c r="BK204" s="188">
        <f>ROUND(I204*H204,2)</f>
        <v>0</v>
      </c>
      <c r="BL204" s="20" t="s">
        <v>89</v>
      </c>
      <c r="BM204" s="187" t="s">
        <v>305</v>
      </c>
    </row>
    <row r="205" spans="1:65" s="2" customFormat="1">
      <c r="A205" s="37"/>
      <c r="B205" s="38"/>
      <c r="C205" s="39"/>
      <c r="D205" s="189" t="s">
        <v>136</v>
      </c>
      <c r="E205" s="39"/>
      <c r="F205" s="190" t="s">
        <v>306</v>
      </c>
      <c r="G205" s="39"/>
      <c r="H205" s="39"/>
      <c r="I205" s="191"/>
      <c r="J205" s="39"/>
      <c r="K205" s="39"/>
      <c r="L205" s="42"/>
      <c r="M205" s="192"/>
      <c r="N205" s="193"/>
      <c r="O205" s="67"/>
      <c r="P205" s="67"/>
      <c r="Q205" s="67"/>
      <c r="R205" s="67"/>
      <c r="S205" s="67"/>
      <c r="T205" s="68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20" t="s">
        <v>136</v>
      </c>
      <c r="AU205" s="20" t="s">
        <v>81</v>
      </c>
    </row>
    <row r="206" spans="1:65" s="2" customFormat="1">
      <c r="A206" s="37"/>
      <c r="B206" s="38"/>
      <c r="C206" s="39"/>
      <c r="D206" s="194" t="s">
        <v>138</v>
      </c>
      <c r="E206" s="39"/>
      <c r="F206" s="195" t="s">
        <v>307</v>
      </c>
      <c r="G206" s="39"/>
      <c r="H206" s="39"/>
      <c r="I206" s="191"/>
      <c r="J206" s="39"/>
      <c r="K206" s="39"/>
      <c r="L206" s="42"/>
      <c r="M206" s="192"/>
      <c r="N206" s="193"/>
      <c r="O206" s="67"/>
      <c r="P206" s="67"/>
      <c r="Q206" s="67"/>
      <c r="R206" s="67"/>
      <c r="S206" s="67"/>
      <c r="T206" s="68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20" t="s">
        <v>138</v>
      </c>
      <c r="AU206" s="20" t="s">
        <v>81</v>
      </c>
    </row>
    <row r="207" spans="1:65" s="14" customFormat="1">
      <c r="B207" s="207"/>
      <c r="C207" s="208"/>
      <c r="D207" s="189" t="s">
        <v>146</v>
      </c>
      <c r="E207" s="209" t="s">
        <v>19</v>
      </c>
      <c r="F207" s="210" t="s">
        <v>246</v>
      </c>
      <c r="G207" s="208"/>
      <c r="H207" s="209" t="s">
        <v>19</v>
      </c>
      <c r="I207" s="211"/>
      <c r="J207" s="208"/>
      <c r="K207" s="208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146</v>
      </c>
      <c r="AU207" s="216" t="s">
        <v>81</v>
      </c>
      <c r="AV207" s="14" t="s">
        <v>79</v>
      </c>
      <c r="AW207" s="14" t="s">
        <v>32</v>
      </c>
      <c r="AX207" s="14" t="s">
        <v>72</v>
      </c>
      <c r="AY207" s="216" t="s">
        <v>128</v>
      </c>
    </row>
    <row r="208" spans="1:65" s="13" customFormat="1">
      <c r="B208" s="196"/>
      <c r="C208" s="197"/>
      <c r="D208" s="189" t="s">
        <v>146</v>
      </c>
      <c r="E208" s="198" t="s">
        <v>19</v>
      </c>
      <c r="F208" s="199" t="s">
        <v>308</v>
      </c>
      <c r="G208" s="197"/>
      <c r="H208" s="200">
        <v>11.682</v>
      </c>
      <c r="I208" s="201"/>
      <c r="J208" s="197"/>
      <c r="K208" s="197"/>
      <c r="L208" s="202"/>
      <c r="M208" s="203"/>
      <c r="N208" s="204"/>
      <c r="O208" s="204"/>
      <c r="P208" s="204"/>
      <c r="Q208" s="204"/>
      <c r="R208" s="204"/>
      <c r="S208" s="204"/>
      <c r="T208" s="205"/>
      <c r="AT208" s="206" t="s">
        <v>146</v>
      </c>
      <c r="AU208" s="206" t="s">
        <v>81</v>
      </c>
      <c r="AV208" s="13" t="s">
        <v>81</v>
      </c>
      <c r="AW208" s="13" t="s">
        <v>32</v>
      </c>
      <c r="AX208" s="13" t="s">
        <v>72</v>
      </c>
      <c r="AY208" s="206" t="s">
        <v>128</v>
      </c>
    </row>
    <row r="209" spans="1:65" s="14" customFormat="1">
      <c r="B209" s="207"/>
      <c r="C209" s="208"/>
      <c r="D209" s="189" t="s">
        <v>146</v>
      </c>
      <c r="E209" s="209" t="s">
        <v>19</v>
      </c>
      <c r="F209" s="210" t="s">
        <v>309</v>
      </c>
      <c r="G209" s="208"/>
      <c r="H209" s="209" t="s">
        <v>19</v>
      </c>
      <c r="I209" s="211"/>
      <c r="J209" s="208"/>
      <c r="K209" s="208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146</v>
      </c>
      <c r="AU209" s="216" t="s">
        <v>81</v>
      </c>
      <c r="AV209" s="14" t="s">
        <v>79</v>
      </c>
      <c r="AW209" s="14" t="s">
        <v>32</v>
      </c>
      <c r="AX209" s="14" t="s">
        <v>72</v>
      </c>
      <c r="AY209" s="216" t="s">
        <v>128</v>
      </c>
    </row>
    <row r="210" spans="1:65" s="13" customFormat="1">
      <c r="B210" s="196"/>
      <c r="C210" s="197"/>
      <c r="D210" s="189" t="s">
        <v>146</v>
      </c>
      <c r="E210" s="198" t="s">
        <v>19</v>
      </c>
      <c r="F210" s="199" t="s">
        <v>310</v>
      </c>
      <c r="G210" s="197"/>
      <c r="H210" s="200">
        <v>0.72</v>
      </c>
      <c r="I210" s="201"/>
      <c r="J210" s="197"/>
      <c r="K210" s="197"/>
      <c r="L210" s="202"/>
      <c r="M210" s="203"/>
      <c r="N210" s="204"/>
      <c r="O210" s="204"/>
      <c r="P210" s="204"/>
      <c r="Q210" s="204"/>
      <c r="R210" s="204"/>
      <c r="S210" s="204"/>
      <c r="T210" s="205"/>
      <c r="AT210" s="206" t="s">
        <v>146</v>
      </c>
      <c r="AU210" s="206" t="s">
        <v>81</v>
      </c>
      <c r="AV210" s="13" t="s">
        <v>81</v>
      </c>
      <c r="AW210" s="13" t="s">
        <v>32</v>
      </c>
      <c r="AX210" s="13" t="s">
        <v>72</v>
      </c>
      <c r="AY210" s="206" t="s">
        <v>128</v>
      </c>
    </row>
    <row r="211" spans="1:65" s="13" customFormat="1">
      <c r="B211" s="196"/>
      <c r="C211" s="197"/>
      <c r="D211" s="189" t="s">
        <v>146</v>
      </c>
      <c r="E211" s="198" t="s">
        <v>19</v>
      </c>
      <c r="F211" s="199" t="s">
        <v>311</v>
      </c>
      <c r="G211" s="197"/>
      <c r="H211" s="200">
        <v>0.42</v>
      </c>
      <c r="I211" s="201"/>
      <c r="J211" s="197"/>
      <c r="K211" s="197"/>
      <c r="L211" s="202"/>
      <c r="M211" s="203"/>
      <c r="N211" s="204"/>
      <c r="O211" s="204"/>
      <c r="P211" s="204"/>
      <c r="Q211" s="204"/>
      <c r="R211" s="204"/>
      <c r="S211" s="204"/>
      <c r="T211" s="205"/>
      <c r="AT211" s="206" t="s">
        <v>146</v>
      </c>
      <c r="AU211" s="206" t="s">
        <v>81</v>
      </c>
      <c r="AV211" s="13" t="s">
        <v>81</v>
      </c>
      <c r="AW211" s="13" t="s">
        <v>32</v>
      </c>
      <c r="AX211" s="13" t="s">
        <v>72</v>
      </c>
      <c r="AY211" s="206" t="s">
        <v>128</v>
      </c>
    </row>
    <row r="212" spans="1:65" s="15" customFormat="1">
      <c r="B212" s="221"/>
      <c r="C212" s="222"/>
      <c r="D212" s="189" t="s">
        <v>146</v>
      </c>
      <c r="E212" s="223" t="s">
        <v>19</v>
      </c>
      <c r="F212" s="224" t="s">
        <v>230</v>
      </c>
      <c r="G212" s="222"/>
      <c r="H212" s="225">
        <v>12.821999999999999</v>
      </c>
      <c r="I212" s="226"/>
      <c r="J212" s="222"/>
      <c r="K212" s="222"/>
      <c r="L212" s="227"/>
      <c r="M212" s="228"/>
      <c r="N212" s="229"/>
      <c r="O212" s="229"/>
      <c r="P212" s="229"/>
      <c r="Q212" s="229"/>
      <c r="R212" s="229"/>
      <c r="S212" s="229"/>
      <c r="T212" s="230"/>
      <c r="AT212" s="231" t="s">
        <v>146</v>
      </c>
      <c r="AU212" s="231" t="s">
        <v>81</v>
      </c>
      <c r="AV212" s="15" t="s">
        <v>89</v>
      </c>
      <c r="AW212" s="15" t="s">
        <v>32</v>
      </c>
      <c r="AX212" s="15" t="s">
        <v>79</v>
      </c>
      <c r="AY212" s="231" t="s">
        <v>128</v>
      </c>
    </row>
    <row r="213" spans="1:65" s="2" customFormat="1" ht="16.5" customHeight="1">
      <c r="A213" s="37"/>
      <c r="B213" s="38"/>
      <c r="C213" s="176" t="s">
        <v>312</v>
      </c>
      <c r="D213" s="176" t="s">
        <v>130</v>
      </c>
      <c r="E213" s="177" t="s">
        <v>313</v>
      </c>
      <c r="F213" s="178" t="s">
        <v>314</v>
      </c>
      <c r="G213" s="179" t="s">
        <v>133</v>
      </c>
      <c r="H213" s="180">
        <v>103.476</v>
      </c>
      <c r="I213" s="181"/>
      <c r="J213" s="182">
        <f>ROUND(I213*H213,2)</f>
        <v>0</v>
      </c>
      <c r="K213" s="178" t="s">
        <v>134</v>
      </c>
      <c r="L213" s="42"/>
      <c r="M213" s="183" t="s">
        <v>19</v>
      </c>
      <c r="N213" s="184" t="s">
        <v>43</v>
      </c>
      <c r="O213" s="67"/>
      <c r="P213" s="185">
        <f>O213*H213</f>
        <v>0</v>
      </c>
      <c r="Q213" s="185">
        <v>2.7499999999999998E-3</v>
      </c>
      <c r="R213" s="185">
        <f>Q213*H213</f>
        <v>0.28455900000000001</v>
      </c>
      <c r="S213" s="185">
        <v>0</v>
      </c>
      <c r="T213" s="186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87" t="s">
        <v>89</v>
      </c>
      <c r="AT213" s="187" t="s">
        <v>130</v>
      </c>
      <c r="AU213" s="187" t="s">
        <v>81</v>
      </c>
      <c r="AY213" s="20" t="s">
        <v>128</v>
      </c>
      <c r="BE213" s="188">
        <f>IF(N213="základní",J213,0)</f>
        <v>0</v>
      </c>
      <c r="BF213" s="188">
        <f>IF(N213="snížená",J213,0)</f>
        <v>0</v>
      </c>
      <c r="BG213" s="188">
        <f>IF(N213="zákl. přenesená",J213,0)</f>
        <v>0</v>
      </c>
      <c r="BH213" s="188">
        <f>IF(N213="sníž. přenesená",J213,0)</f>
        <v>0</v>
      </c>
      <c r="BI213" s="188">
        <f>IF(N213="nulová",J213,0)</f>
        <v>0</v>
      </c>
      <c r="BJ213" s="20" t="s">
        <v>79</v>
      </c>
      <c r="BK213" s="188">
        <f>ROUND(I213*H213,2)</f>
        <v>0</v>
      </c>
      <c r="BL213" s="20" t="s">
        <v>89</v>
      </c>
      <c r="BM213" s="187" t="s">
        <v>315</v>
      </c>
    </row>
    <row r="214" spans="1:65" s="2" customFormat="1">
      <c r="A214" s="37"/>
      <c r="B214" s="38"/>
      <c r="C214" s="39"/>
      <c r="D214" s="189" t="s">
        <v>136</v>
      </c>
      <c r="E214" s="39"/>
      <c r="F214" s="190" t="s">
        <v>316</v>
      </c>
      <c r="G214" s="39"/>
      <c r="H214" s="39"/>
      <c r="I214" s="191"/>
      <c r="J214" s="39"/>
      <c r="K214" s="39"/>
      <c r="L214" s="42"/>
      <c r="M214" s="192"/>
      <c r="N214" s="193"/>
      <c r="O214" s="67"/>
      <c r="P214" s="67"/>
      <c r="Q214" s="67"/>
      <c r="R214" s="67"/>
      <c r="S214" s="67"/>
      <c r="T214" s="68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20" t="s">
        <v>136</v>
      </c>
      <c r="AU214" s="20" t="s">
        <v>81</v>
      </c>
    </row>
    <row r="215" spans="1:65" s="2" customFormat="1">
      <c r="A215" s="37"/>
      <c r="B215" s="38"/>
      <c r="C215" s="39"/>
      <c r="D215" s="194" t="s">
        <v>138</v>
      </c>
      <c r="E215" s="39"/>
      <c r="F215" s="195" t="s">
        <v>317</v>
      </c>
      <c r="G215" s="39"/>
      <c r="H215" s="39"/>
      <c r="I215" s="191"/>
      <c r="J215" s="39"/>
      <c r="K215" s="39"/>
      <c r="L215" s="42"/>
      <c r="M215" s="192"/>
      <c r="N215" s="193"/>
      <c r="O215" s="67"/>
      <c r="P215" s="67"/>
      <c r="Q215" s="67"/>
      <c r="R215" s="67"/>
      <c r="S215" s="67"/>
      <c r="T215" s="68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20" t="s">
        <v>138</v>
      </c>
      <c r="AU215" s="20" t="s">
        <v>81</v>
      </c>
    </row>
    <row r="216" spans="1:65" s="14" customFormat="1">
      <c r="B216" s="207"/>
      <c r="C216" s="208"/>
      <c r="D216" s="189" t="s">
        <v>146</v>
      </c>
      <c r="E216" s="209" t="s">
        <v>19</v>
      </c>
      <c r="F216" s="210" t="s">
        <v>246</v>
      </c>
      <c r="G216" s="208"/>
      <c r="H216" s="209" t="s">
        <v>19</v>
      </c>
      <c r="I216" s="211"/>
      <c r="J216" s="208"/>
      <c r="K216" s="208"/>
      <c r="L216" s="212"/>
      <c r="M216" s="213"/>
      <c r="N216" s="214"/>
      <c r="O216" s="214"/>
      <c r="P216" s="214"/>
      <c r="Q216" s="214"/>
      <c r="R216" s="214"/>
      <c r="S216" s="214"/>
      <c r="T216" s="215"/>
      <c r="AT216" s="216" t="s">
        <v>146</v>
      </c>
      <c r="AU216" s="216" t="s">
        <v>81</v>
      </c>
      <c r="AV216" s="14" t="s">
        <v>79</v>
      </c>
      <c r="AW216" s="14" t="s">
        <v>32</v>
      </c>
      <c r="AX216" s="14" t="s">
        <v>72</v>
      </c>
      <c r="AY216" s="216" t="s">
        <v>128</v>
      </c>
    </row>
    <row r="217" spans="1:65" s="13" customFormat="1">
      <c r="B217" s="196"/>
      <c r="C217" s="197"/>
      <c r="D217" s="189" t="s">
        <v>146</v>
      </c>
      <c r="E217" s="198" t="s">
        <v>19</v>
      </c>
      <c r="F217" s="199" t="s">
        <v>318</v>
      </c>
      <c r="G217" s="197"/>
      <c r="H217" s="200">
        <v>57.036000000000001</v>
      </c>
      <c r="I217" s="201"/>
      <c r="J217" s="197"/>
      <c r="K217" s="197"/>
      <c r="L217" s="202"/>
      <c r="M217" s="203"/>
      <c r="N217" s="204"/>
      <c r="O217" s="204"/>
      <c r="P217" s="204"/>
      <c r="Q217" s="204"/>
      <c r="R217" s="204"/>
      <c r="S217" s="204"/>
      <c r="T217" s="205"/>
      <c r="AT217" s="206" t="s">
        <v>146</v>
      </c>
      <c r="AU217" s="206" t="s">
        <v>81</v>
      </c>
      <c r="AV217" s="13" t="s">
        <v>81</v>
      </c>
      <c r="AW217" s="13" t="s">
        <v>32</v>
      </c>
      <c r="AX217" s="13" t="s">
        <v>72</v>
      </c>
      <c r="AY217" s="206" t="s">
        <v>128</v>
      </c>
    </row>
    <row r="218" spans="1:65" s="13" customFormat="1">
      <c r="B218" s="196"/>
      <c r="C218" s="197"/>
      <c r="D218" s="189" t="s">
        <v>146</v>
      </c>
      <c r="E218" s="198" t="s">
        <v>19</v>
      </c>
      <c r="F218" s="199" t="s">
        <v>319</v>
      </c>
      <c r="G218" s="197"/>
      <c r="H218" s="200">
        <v>39.24</v>
      </c>
      <c r="I218" s="201"/>
      <c r="J218" s="197"/>
      <c r="K218" s="197"/>
      <c r="L218" s="202"/>
      <c r="M218" s="203"/>
      <c r="N218" s="204"/>
      <c r="O218" s="204"/>
      <c r="P218" s="204"/>
      <c r="Q218" s="204"/>
      <c r="R218" s="204"/>
      <c r="S218" s="204"/>
      <c r="T218" s="205"/>
      <c r="AT218" s="206" t="s">
        <v>146</v>
      </c>
      <c r="AU218" s="206" t="s">
        <v>81</v>
      </c>
      <c r="AV218" s="13" t="s">
        <v>81</v>
      </c>
      <c r="AW218" s="13" t="s">
        <v>32</v>
      </c>
      <c r="AX218" s="13" t="s">
        <v>72</v>
      </c>
      <c r="AY218" s="206" t="s">
        <v>128</v>
      </c>
    </row>
    <row r="219" spans="1:65" s="13" customFormat="1">
      <c r="B219" s="196"/>
      <c r="C219" s="197"/>
      <c r="D219" s="189" t="s">
        <v>146</v>
      </c>
      <c r="E219" s="198" t="s">
        <v>19</v>
      </c>
      <c r="F219" s="199" t="s">
        <v>320</v>
      </c>
      <c r="G219" s="197"/>
      <c r="H219" s="200">
        <v>7.2</v>
      </c>
      <c r="I219" s="201"/>
      <c r="J219" s="197"/>
      <c r="K219" s="197"/>
      <c r="L219" s="202"/>
      <c r="M219" s="203"/>
      <c r="N219" s="204"/>
      <c r="O219" s="204"/>
      <c r="P219" s="204"/>
      <c r="Q219" s="204"/>
      <c r="R219" s="204"/>
      <c r="S219" s="204"/>
      <c r="T219" s="205"/>
      <c r="AT219" s="206" t="s">
        <v>146</v>
      </c>
      <c r="AU219" s="206" t="s">
        <v>81</v>
      </c>
      <c r="AV219" s="13" t="s">
        <v>81</v>
      </c>
      <c r="AW219" s="13" t="s">
        <v>32</v>
      </c>
      <c r="AX219" s="13" t="s">
        <v>72</v>
      </c>
      <c r="AY219" s="206" t="s">
        <v>128</v>
      </c>
    </row>
    <row r="220" spans="1:65" s="15" customFormat="1">
      <c r="B220" s="221"/>
      <c r="C220" s="222"/>
      <c r="D220" s="189" t="s">
        <v>146</v>
      </c>
      <c r="E220" s="223" t="s">
        <v>19</v>
      </c>
      <c r="F220" s="224" t="s">
        <v>230</v>
      </c>
      <c r="G220" s="222"/>
      <c r="H220" s="225">
        <v>103.476</v>
      </c>
      <c r="I220" s="226"/>
      <c r="J220" s="222"/>
      <c r="K220" s="222"/>
      <c r="L220" s="227"/>
      <c r="M220" s="228"/>
      <c r="N220" s="229"/>
      <c r="O220" s="229"/>
      <c r="P220" s="229"/>
      <c r="Q220" s="229"/>
      <c r="R220" s="229"/>
      <c r="S220" s="229"/>
      <c r="T220" s="230"/>
      <c r="AT220" s="231" t="s">
        <v>146</v>
      </c>
      <c r="AU220" s="231" t="s">
        <v>81</v>
      </c>
      <c r="AV220" s="15" t="s">
        <v>89</v>
      </c>
      <c r="AW220" s="15" t="s">
        <v>32</v>
      </c>
      <c r="AX220" s="15" t="s">
        <v>79</v>
      </c>
      <c r="AY220" s="231" t="s">
        <v>128</v>
      </c>
    </row>
    <row r="221" spans="1:65" s="14" customFormat="1">
      <c r="B221" s="207"/>
      <c r="C221" s="208"/>
      <c r="D221" s="189" t="s">
        <v>146</v>
      </c>
      <c r="E221" s="209" t="s">
        <v>19</v>
      </c>
      <c r="F221" s="210" t="s">
        <v>321</v>
      </c>
      <c r="G221" s="208"/>
      <c r="H221" s="209" t="s">
        <v>19</v>
      </c>
      <c r="I221" s="211"/>
      <c r="J221" s="208"/>
      <c r="K221" s="208"/>
      <c r="L221" s="212"/>
      <c r="M221" s="213"/>
      <c r="N221" s="214"/>
      <c r="O221" s="214"/>
      <c r="P221" s="214"/>
      <c r="Q221" s="214"/>
      <c r="R221" s="214"/>
      <c r="S221" s="214"/>
      <c r="T221" s="215"/>
      <c r="AT221" s="216" t="s">
        <v>146</v>
      </c>
      <c r="AU221" s="216" t="s">
        <v>81</v>
      </c>
      <c r="AV221" s="14" t="s">
        <v>79</v>
      </c>
      <c r="AW221" s="14" t="s">
        <v>32</v>
      </c>
      <c r="AX221" s="14" t="s">
        <v>72</v>
      </c>
      <c r="AY221" s="216" t="s">
        <v>128</v>
      </c>
    </row>
    <row r="222" spans="1:65" s="2" customFormat="1" ht="16.5" customHeight="1">
      <c r="A222" s="37"/>
      <c r="B222" s="38"/>
      <c r="C222" s="176" t="s">
        <v>7</v>
      </c>
      <c r="D222" s="176" t="s">
        <v>130</v>
      </c>
      <c r="E222" s="177" t="s">
        <v>322</v>
      </c>
      <c r="F222" s="178" t="s">
        <v>323</v>
      </c>
      <c r="G222" s="179" t="s">
        <v>133</v>
      </c>
      <c r="H222" s="180">
        <v>103.476</v>
      </c>
      <c r="I222" s="181"/>
      <c r="J222" s="182">
        <f>ROUND(I222*H222,2)</f>
        <v>0</v>
      </c>
      <c r="K222" s="178" t="s">
        <v>134</v>
      </c>
      <c r="L222" s="42"/>
      <c r="M222" s="183" t="s">
        <v>19</v>
      </c>
      <c r="N222" s="184" t="s">
        <v>43</v>
      </c>
      <c r="O222" s="67"/>
      <c r="P222" s="185">
        <f>O222*H222</f>
        <v>0</v>
      </c>
      <c r="Q222" s="185">
        <v>0</v>
      </c>
      <c r="R222" s="185">
        <f>Q222*H222</f>
        <v>0</v>
      </c>
      <c r="S222" s="185">
        <v>0</v>
      </c>
      <c r="T222" s="186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87" t="s">
        <v>89</v>
      </c>
      <c r="AT222" s="187" t="s">
        <v>130</v>
      </c>
      <c r="AU222" s="187" t="s">
        <v>81</v>
      </c>
      <c r="AY222" s="20" t="s">
        <v>128</v>
      </c>
      <c r="BE222" s="188">
        <f>IF(N222="základní",J222,0)</f>
        <v>0</v>
      </c>
      <c r="BF222" s="188">
        <f>IF(N222="snížená",J222,0)</f>
        <v>0</v>
      </c>
      <c r="BG222" s="188">
        <f>IF(N222="zákl. přenesená",J222,0)</f>
        <v>0</v>
      </c>
      <c r="BH222" s="188">
        <f>IF(N222="sníž. přenesená",J222,0)</f>
        <v>0</v>
      </c>
      <c r="BI222" s="188">
        <f>IF(N222="nulová",J222,0)</f>
        <v>0</v>
      </c>
      <c r="BJ222" s="20" t="s">
        <v>79</v>
      </c>
      <c r="BK222" s="188">
        <f>ROUND(I222*H222,2)</f>
        <v>0</v>
      </c>
      <c r="BL222" s="20" t="s">
        <v>89</v>
      </c>
      <c r="BM222" s="187" t="s">
        <v>324</v>
      </c>
    </row>
    <row r="223" spans="1:65" s="2" customFormat="1">
      <c r="A223" s="37"/>
      <c r="B223" s="38"/>
      <c r="C223" s="39"/>
      <c r="D223" s="189" t="s">
        <v>136</v>
      </c>
      <c r="E223" s="39"/>
      <c r="F223" s="190" t="s">
        <v>325</v>
      </c>
      <c r="G223" s="39"/>
      <c r="H223" s="39"/>
      <c r="I223" s="191"/>
      <c r="J223" s="39"/>
      <c r="K223" s="39"/>
      <c r="L223" s="42"/>
      <c r="M223" s="192"/>
      <c r="N223" s="193"/>
      <c r="O223" s="67"/>
      <c r="P223" s="67"/>
      <c r="Q223" s="67"/>
      <c r="R223" s="67"/>
      <c r="S223" s="67"/>
      <c r="T223" s="68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20" t="s">
        <v>136</v>
      </c>
      <c r="AU223" s="20" t="s">
        <v>81</v>
      </c>
    </row>
    <row r="224" spans="1:65" s="2" customFormat="1">
      <c r="A224" s="37"/>
      <c r="B224" s="38"/>
      <c r="C224" s="39"/>
      <c r="D224" s="194" t="s">
        <v>138</v>
      </c>
      <c r="E224" s="39"/>
      <c r="F224" s="195" t="s">
        <v>326</v>
      </c>
      <c r="G224" s="39"/>
      <c r="H224" s="39"/>
      <c r="I224" s="191"/>
      <c r="J224" s="39"/>
      <c r="K224" s="39"/>
      <c r="L224" s="42"/>
      <c r="M224" s="192"/>
      <c r="N224" s="193"/>
      <c r="O224" s="67"/>
      <c r="P224" s="67"/>
      <c r="Q224" s="67"/>
      <c r="R224" s="67"/>
      <c r="S224" s="67"/>
      <c r="T224" s="68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20" t="s">
        <v>138</v>
      </c>
      <c r="AU224" s="20" t="s">
        <v>81</v>
      </c>
    </row>
    <row r="225" spans="1:65" s="2" customFormat="1" ht="16.5" customHeight="1">
      <c r="A225" s="37"/>
      <c r="B225" s="38"/>
      <c r="C225" s="176" t="s">
        <v>327</v>
      </c>
      <c r="D225" s="176" t="s">
        <v>130</v>
      </c>
      <c r="E225" s="177" t="s">
        <v>328</v>
      </c>
      <c r="F225" s="178" t="s">
        <v>329</v>
      </c>
      <c r="G225" s="179" t="s">
        <v>209</v>
      </c>
      <c r="H225" s="180">
        <v>5.0380000000000003</v>
      </c>
      <c r="I225" s="181"/>
      <c r="J225" s="182">
        <f>ROUND(I225*H225,2)</f>
        <v>0</v>
      </c>
      <c r="K225" s="178" t="s">
        <v>134</v>
      </c>
      <c r="L225" s="42"/>
      <c r="M225" s="183" t="s">
        <v>19</v>
      </c>
      <c r="N225" s="184" t="s">
        <v>43</v>
      </c>
      <c r="O225" s="67"/>
      <c r="P225" s="185">
        <f>O225*H225</f>
        <v>0</v>
      </c>
      <c r="Q225" s="185">
        <v>1.0593999999999999</v>
      </c>
      <c r="R225" s="185">
        <f>Q225*H225</f>
        <v>5.3372571999999998</v>
      </c>
      <c r="S225" s="185">
        <v>0</v>
      </c>
      <c r="T225" s="186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87" t="s">
        <v>89</v>
      </c>
      <c r="AT225" s="187" t="s">
        <v>130</v>
      </c>
      <c r="AU225" s="187" t="s">
        <v>81</v>
      </c>
      <c r="AY225" s="20" t="s">
        <v>128</v>
      </c>
      <c r="BE225" s="188">
        <f>IF(N225="základní",J225,0)</f>
        <v>0</v>
      </c>
      <c r="BF225" s="188">
        <f>IF(N225="snížená",J225,0)</f>
        <v>0</v>
      </c>
      <c r="BG225" s="188">
        <f>IF(N225="zákl. přenesená",J225,0)</f>
        <v>0</v>
      </c>
      <c r="BH225" s="188">
        <f>IF(N225="sníž. přenesená",J225,0)</f>
        <v>0</v>
      </c>
      <c r="BI225" s="188">
        <f>IF(N225="nulová",J225,0)</f>
        <v>0</v>
      </c>
      <c r="BJ225" s="20" t="s">
        <v>79</v>
      </c>
      <c r="BK225" s="188">
        <f>ROUND(I225*H225,2)</f>
        <v>0</v>
      </c>
      <c r="BL225" s="20" t="s">
        <v>89</v>
      </c>
      <c r="BM225" s="187" t="s">
        <v>330</v>
      </c>
    </row>
    <row r="226" spans="1:65" s="2" customFormat="1" ht="19.5">
      <c r="A226" s="37"/>
      <c r="B226" s="38"/>
      <c r="C226" s="39"/>
      <c r="D226" s="189" t="s">
        <v>136</v>
      </c>
      <c r="E226" s="39"/>
      <c r="F226" s="190" t="s">
        <v>331</v>
      </c>
      <c r="G226" s="39"/>
      <c r="H226" s="39"/>
      <c r="I226" s="191"/>
      <c r="J226" s="39"/>
      <c r="K226" s="39"/>
      <c r="L226" s="42"/>
      <c r="M226" s="192"/>
      <c r="N226" s="193"/>
      <c r="O226" s="67"/>
      <c r="P226" s="67"/>
      <c r="Q226" s="67"/>
      <c r="R226" s="67"/>
      <c r="S226" s="67"/>
      <c r="T226" s="68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20" t="s">
        <v>136</v>
      </c>
      <c r="AU226" s="20" t="s">
        <v>81</v>
      </c>
    </row>
    <row r="227" spans="1:65" s="2" customFormat="1">
      <c r="A227" s="37"/>
      <c r="B227" s="38"/>
      <c r="C227" s="39"/>
      <c r="D227" s="194" t="s">
        <v>138</v>
      </c>
      <c r="E227" s="39"/>
      <c r="F227" s="195" t="s">
        <v>332</v>
      </c>
      <c r="G227" s="39"/>
      <c r="H227" s="39"/>
      <c r="I227" s="191"/>
      <c r="J227" s="39"/>
      <c r="K227" s="39"/>
      <c r="L227" s="42"/>
      <c r="M227" s="192"/>
      <c r="N227" s="193"/>
      <c r="O227" s="67"/>
      <c r="P227" s="67"/>
      <c r="Q227" s="67"/>
      <c r="R227" s="67"/>
      <c r="S227" s="67"/>
      <c r="T227" s="68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20" t="s">
        <v>138</v>
      </c>
      <c r="AU227" s="20" t="s">
        <v>81</v>
      </c>
    </row>
    <row r="228" spans="1:65" s="14" customFormat="1">
      <c r="B228" s="207"/>
      <c r="C228" s="208"/>
      <c r="D228" s="189" t="s">
        <v>146</v>
      </c>
      <c r="E228" s="209" t="s">
        <v>19</v>
      </c>
      <c r="F228" s="210" t="s">
        <v>246</v>
      </c>
      <c r="G228" s="208"/>
      <c r="H228" s="209" t="s">
        <v>19</v>
      </c>
      <c r="I228" s="211"/>
      <c r="J228" s="208"/>
      <c r="K228" s="208"/>
      <c r="L228" s="212"/>
      <c r="M228" s="213"/>
      <c r="N228" s="214"/>
      <c r="O228" s="214"/>
      <c r="P228" s="214"/>
      <c r="Q228" s="214"/>
      <c r="R228" s="214"/>
      <c r="S228" s="214"/>
      <c r="T228" s="215"/>
      <c r="AT228" s="216" t="s">
        <v>146</v>
      </c>
      <c r="AU228" s="216" t="s">
        <v>81</v>
      </c>
      <c r="AV228" s="14" t="s">
        <v>79</v>
      </c>
      <c r="AW228" s="14" t="s">
        <v>32</v>
      </c>
      <c r="AX228" s="14" t="s">
        <v>72</v>
      </c>
      <c r="AY228" s="216" t="s">
        <v>128</v>
      </c>
    </row>
    <row r="229" spans="1:65" s="14" customFormat="1">
      <c r="B229" s="207"/>
      <c r="C229" s="208"/>
      <c r="D229" s="189" t="s">
        <v>146</v>
      </c>
      <c r="E229" s="209" t="s">
        <v>19</v>
      </c>
      <c r="F229" s="210" t="s">
        <v>333</v>
      </c>
      <c r="G229" s="208"/>
      <c r="H229" s="209" t="s">
        <v>19</v>
      </c>
      <c r="I229" s="211"/>
      <c r="J229" s="208"/>
      <c r="K229" s="208"/>
      <c r="L229" s="212"/>
      <c r="M229" s="213"/>
      <c r="N229" s="214"/>
      <c r="O229" s="214"/>
      <c r="P229" s="214"/>
      <c r="Q229" s="214"/>
      <c r="R229" s="214"/>
      <c r="S229" s="214"/>
      <c r="T229" s="215"/>
      <c r="AT229" s="216" t="s">
        <v>146</v>
      </c>
      <c r="AU229" s="216" t="s">
        <v>81</v>
      </c>
      <c r="AV229" s="14" t="s">
        <v>79</v>
      </c>
      <c r="AW229" s="14" t="s">
        <v>32</v>
      </c>
      <c r="AX229" s="14" t="s">
        <v>72</v>
      </c>
      <c r="AY229" s="216" t="s">
        <v>128</v>
      </c>
    </row>
    <row r="230" spans="1:65" s="13" customFormat="1">
      <c r="B230" s="196"/>
      <c r="C230" s="197"/>
      <c r="D230" s="189" t="s">
        <v>146</v>
      </c>
      <c r="E230" s="198" t="s">
        <v>19</v>
      </c>
      <c r="F230" s="199" t="s">
        <v>334</v>
      </c>
      <c r="G230" s="197"/>
      <c r="H230" s="200">
        <v>20.766999999999999</v>
      </c>
      <c r="I230" s="201"/>
      <c r="J230" s="197"/>
      <c r="K230" s="197"/>
      <c r="L230" s="202"/>
      <c r="M230" s="203"/>
      <c r="N230" s="204"/>
      <c r="O230" s="204"/>
      <c r="P230" s="204"/>
      <c r="Q230" s="204"/>
      <c r="R230" s="204"/>
      <c r="S230" s="204"/>
      <c r="T230" s="205"/>
      <c r="AT230" s="206" t="s">
        <v>146</v>
      </c>
      <c r="AU230" s="206" t="s">
        <v>81</v>
      </c>
      <c r="AV230" s="13" t="s">
        <v>81</v>
      </c>
      <c r="AW230" s="13" t="s">
        <v>32</v>
      </c>
      <c r="AX230" s="13" t="s">
        <v>72</v>
      </c>
      <c r="AY230" s="206" t="s">
        <v>128</v>
      </c>
    </row>
    <row r="231" spans="1:65" s="13" customFormat="1">
      <c r="B231" s="196"/>
      <c r="C231" s="197"/>
      <c r="D231" s="189" t="s">
        <v>146</v>
      </c>
      <c r="E231" s="198" t="s">
        <v>19</v>
      </c>
      <c r="F231" s="199" t="s">
        <v>335</v>
      </c>
      <c r="G231" s="197"/>
      <c r="H231" s="200">
        <v>12.821999999999999</v>
      </c>
      <c r="I231" s="201"/>
      <c r="J231" s="197"/>
      <c r="K231" s="197"/>
      <c r="L231" s="202"/>
      <c r="M231" s="203"/>
      <c r="N231" s="204"/>
      <c r="O231" s="204"/>
      <c r="P231" s="204"/>
      <c r="Q231" s="204"/>
      <c r="R231" s="204"/>
      <c r="S231" s="204"/>
      <c r="T231" s="205"/>
      <c r="AT231" s="206" t="s">
        <v>146</v>
      </c>
      <c r="AU231" s="206" t="s">
        <v>81</v>
      </c>
      <c r="AV231" s="13" t="s">
        <v>81</v>
      </c>
      <c r="AW231" s="13" t="s">
        <v>32</v>
      </c>
      <c r="AX231" s="13" t="s">
        <v>72</v>
      </c>
      <c r="AY231" s="206" t="s">
        <v>128</v>
      </c>
    </row>
    <row r="232" spans="1:65" s="15" customFormat="1">
      <c r="B232" s="221"/>
      <c r="C232" s="222"/>
      <c r="D232" s="189" t="s">
        <v>146</v>
      </c>
      <c r="E232" s="223" t="s">
        <v>19</v>
      </c>
      <c r="F232" s="224" t="s">
        <v>230</v>
      </c>
      <c r="G232" s="222"/>
      <c r="H232" s="225">
        <v>33.588999999999999</v>
      </c>
      <c r="I232" s="226"/>
      <c r="J232" s="222"/>
      <c r="K232" s="222"/>
      <c r="L232" s="227"/>
      <c r="M232" s="228"/>
      <c r="N232" s="229"/>
      <c r="O232" s="229"/>
      <c r="P232" s="229"/>
      <c r="Q232" s="229"/>
      <c r="R232" s="229"/>
      <c r="S232" s="229"/>
      <c r="T232" s="230"/>
      <c r="AT232" s="231" t="s">
        <v>146</v>
      </c>
      <c r="AU232" s="231" t="s">
        <v>81</v>
      </c>
      <c r="AV232" s="15" t="s">
        <v>89</v>
      </c>
      <c r="AW232" s="15" t="s">
        <v>32</v>
      </c>
      <c r="AX232" s="15" t="s">
        <v>72</v>
      </c>
      <c r="AY232" s="231" t="s">
        <v>128</v>
      </c>
    </row>
    <row r="233" spans="1:65" s="13" customFormat="1">
      <c r="B233" s="196"/>
      <c r="C233" s="197"/>
      <c r="D233" s="189" t="s">
        <v>146</v>
      </c>
      <c r="E233" s="198" t="s">
        <v>19</v>
      </c>
      <c r="F233" s="199" t="s">
        <v>336</v>
      </c>
      <c r="G233" s="197"/>
      <c r="H233" s="200">
        <v>5.0380000000000003</v>
      </c>
      <c r="I233" s="201"/>
      <c r="J233" s="197"/>
      <c r="K233" s="197"/>
      <c r="L233" s="202"/>
      <c r="M233" s="203"/>
      <c r="N233" s="204"/>
      <c r="O233" s="204"/>
      <c r="P233" s="204"/>
      <c r="Q233" s="204"/>
      <c r="R233" s="204"/>
      <c r="S233" s="204"/>
      <c r="T233" s="205"/>
      <c r="AT233" s="206" t="s">
        <v>146</v>
      </c>
      <c r="AU233" s="206" t="s">
        <v>81</v>
      </c>
      <c r="AV233" s="13" t="s">
        <v>81</v>
      </c>
      <c r="AW233" s="13" t="s">
        <v>32</v>
      </c>
      <c r="AX233" s="13" t="s">
        <v>79</v>
      </c>
      <c r="AY233" s="206" t="s">
        <v>128</v>
      </c>
    </row>
    <row r="234" spans="1:65" s="12" customFormat="1" ht="22.9" customHeight="1">
      <c r="B234" s="160"/>
      <c r="C234" s="161"/>
      <c r="D234" s="162" t="s">
        <v>71</v>
      </c>
      <c r="E234" s="174" t="s">
        <v>92</v>
      </c>
      <c r="F234" s="174" t="s">
        <v>337</v>
      </c>
      <c r="G234" s="161"/>
      <c r="H234" s="161"/>
      <c r="I234" s="164"/>
      <c r="J234" s="175">
        <f>BK234</f>
        <v>0</v>
      </c>
      <c r="K234" s="161"/>
      <c r="L234" s="166"/>
      <c r="M234" s="167"/>
      <c r="N234" s="168"/>
      <c r="O234" s="168"/>
      <c r="P234" s="169">
        <f>SUM(P235:P247)</f>
        <v>0</v>
      </c>
      <c r="Q234" s="168"/>
      <c r="R234" s="169">
        <f>SUM(R235:R247)</f>
        <v>155.46639999999999</v>
      </c>
      <c r="S234" s="168"/>
      <c r="T234" s="170">
        <f>SUM(T235:T247)</f>
        <v>0</v>
      </c>
      <c r="AR234" s="171" t="s">
        <v>79</v>
      </c>
      <c r="AT234" s="172" t="s">
        <v>71</v>
      </c>
      <c r="AU234" s="172" t="s">
        <v>79</v>
      </c>
      <c r="AY234" s="171" t="s">
        <v>128</v>
      </c>
      <c r="BK234" s="173">
        <f>SUM(BK235:BK247)</f>
        <v>0</v>
      </c>
    </row>
    <row r="235" spans="1:65" s="2" customFormat="1" ht="16.5" customHeight="1">
      <c r="A235" s="37"/>
      <c r="B235" s="38"/>
      <c r="C235" s="176" t="s">
        <v>338</v>
      </c>
      <c r="D235" s="176" t="s">
        <v>130</v>
      </c>
      <c r="E235" s="177" t="s">
        <v>339</v>
      </c>
      <c r="F235" s="178" t="s">
        <v>340</v>
      </c>
      <c r="G235" s="179" t="s">
        <v>133</v>
      </c>
      <c r="H235" s="180">
        <v>373</v>
      </c>
      <c r="I235" s="181"/>
      <c r="J235" s="182">
        <f>ROUND(I235*H235,2)</f>
        <v>0</v>
      </c>
      <c r="K235" s="178" t="s">
        <v>134</v>
      </c>
      <c r="L235" s="42"/>
      <c r="M235" s="183" t="s">
        <v>19</v>
      </c>
      <c r="N235" s="184" t="s">
        <v>43</v>
      </c>
      <c r="O235" s="67"/>
      <c r="P235" s="185">
        <f>O235*H235</f>
        <v>0</v>
      </c>
      <c r="Q235" s="185">
        <v>0</v>
      </c>
      <c r="R235" s="185">
        <f>Q235*H235</f>
        <v>0</v>
      </c>
      <c r="S235" s="185">
        <v>0</v>
      </c>
      <c r="T235" s="186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187" t="s">
        <v>89</v>
      </c>
      <c r="AT235" s="187" t="s">
        <v>130</v>
      </c>
      <c r="AU235" s="187" t="s">
        <v>81</v>
      </c>
      <c r="AY235" s="20" t="s">
        <v>128</v>
      </c>
      <c r="BE235" s="188">
        <f>IF(N235="základní",J235,0)</f>
        <v>0</v>
      </c>
      <c r="BF235" s="188">
        <f>IF(N235="snížená",J235,0)</f>
        <v>0</v>
      </c>
      <c r="BG235" s="188">
        <f>IF(N235="zákl. přenesená",J235,0)</f>
        <v>0</v>
      </c>
      <c r="BH235" s="188">
        <f>IF(N235="sníž. přenesená",J235,0)</f>
        <v>0</v>
      </c>
      <c r="BI235" s="188">
        <f>IF(N235="nulová",J235,0)</f>
        <v>0</v>
      </c>
      <c r="BJ235" s="20" t="s">
        <v>79</v>
      </c>
      <c r="BK235" s="188">
        <f>ROUND(I235*H235,2)</f>
        <v>0</v>
      </c>
      <c r="BL235" s="20" t="s">
        <v>89</v>
      </c>
      <c r="BM235" s="187" t="s">
        <v>341</v>
      </c>
    </row>
    <row r="236" spans="1:65" s="2" customFormat="1">
      <c r="A236" s="37"/>
      <c r="B236" s="38"/>
      <c r="C236" s="39"/>
      <c r="D236" s="189" t="s">
        <v>136</v>
      </c>
      <c r="E236" s="39"/>
      <c r="F236" s="190" t="s">
        <v>342</v>
      </c>
      <c r="G236" s="39"/>
      <c r="H236" s="39"/>
      <c r="I236" s="191"/>
      <c r="J236" s="39"/>
      <c r="K236" s="39"/>
      <c r="L236" s="42"/>
      <c r="M236" s="192"/>
      <c r="N236" s="193"/>
      <c r="O236" s="67"/>
      <c r="P236" s="67"/>
      <c r="Q236" s="67"/>
      <c r="R236" s="67"/>
      <c r="S236" s="67"/>
      <c r="T236" s="68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20" t="s">
        <v>136</v>
      </c>
      <c r="AU236" s="20" t="s">
        <v>81</v>
      </c>
    </row>
    <row r="237" spans="1:65" s="2" customFormat="1">
      <c r="A237" s="37"/>
      <c r="B237" s="38"/>
      <c r="C237" s="39"/>
      <c r="D237" s="194" t="s">
        <v>138</v>
      </c>
      <c r="E237" s="39"/>
      <c r="F237" s="195" t="s">
        <v>343</v>
      </c>
      <c r="G237" s="39"/>
      <c r="H237" s="39"/>
      <c r="I237" s="191"/>
      <c r="J237" s="39"/>
      <c r="K237" s="39"/>
      <c r="L237" s="42"/>
      <c r="M237" s="192"/>
      <c r="N237" s="193"/>
      <c r="O237" s="67"/>
      <c r="P237" s="67"/>
      <c r="Q237" s="67"/>
      <c r="R237" s="67"/>
      <c r="S237" s="67"/>
      <c r="T237" s="68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20" t="s">
        <v>138</v>
      </c>
      <c r="AU237" s="20" t="s">
        <v>81</v>
      </c>
    </row>
    <row r="238" spans="1:65" s="14" customFormat="1">
      <c r="B238" s="207"/>
      <c r="C238" s="208"/>
      <c r="D238" s="189" t="s">
        <v>146</v>
      </c>
      <c r="E238" s="209" t="s">
        <v>19</v>
      </c>
      <c r="F238" s="210" t="s">
        <v>344</v>
      </c>
      <c r="G238" s="208"/>
      <c r="H238" s="209" t="s">
        <v>19</v>
      </c>
      <c r="I238" s="211"/>
      <c r="J238" s="208"/>
      <c r="K238" s="208"/>
      <c r="L238" s="212"/>
      <c r="M238" s="213"/>
      <c r="N238" s="214"/>
      <c r="O238" s="214"/>
      <c r="P238" s="214"/>
      <c r="Q238" s="214"/>
      <c r="R238" s="214"/>
      <c r="S238" s="214"/>
      <c r="T238" s="215"/>
      <c r="AT238" s="216" t="s">
        <v>146</v>
      </c>
      <c r="AU238" s="216" t="s">
        <v>81</v>
      </c>
      <c r="AV238" s="14" t="s">
        <v>79</v>
      </c>
      <c r="AW238" s="14" t="s">
        <v>32</v>
      </c>
      <c r="AX238" s="14" t="s">
        <v>72</v>
      </c>
      <c r="AY238" s="216" t="s">
        <v>128</v>
      </c>
    </row>
    <row r="239" spans="1:65" s="13" customFormat="1">
      <c r="B239" s="196"/>
      <c r="C239" s="197"/>
      <c r="D239" s="189" t="s">
        <v>146</v>
      </c>
      <c r="E239" s="198" t="s">
        <v>19</v>
      </c>
      <c r="F239" s="199" t="s">
        <v>345</v>
      </c>
      <c r="G239" s="197"/>
      <c r="H239" s="200">
        <v>373</v>
      </c>
      <c r="I239" s="201"/>
      <c r="J239" s="197"/>
      <c r="K239" s="197"/>
      <c r="L239" s="202"/>
      <c r="M239" s="203"/>
      <c r="N239" s="204"/>
      <c r="O239" s="204"/>
      <c r="P239" s="204"/>
      <c r="Q239" s="204"/>
      <c r="R239" s="204"/>
      <c r="S239" s="204"/>
      <c r="T239" s="205"/>
      <c r="AT239" s="206" t="s">
        <v>146</v>
      </c>
      <c r="AU239" s="206" t="s">
        <v>81</v>
      </c>
      <c r="AV239" s="13" t="s">
        <v>81</v>
      </c>
      <c r="AW239" s="13" t="s">
        <v>32</v>
      </c>
      <c r="AX239" s="13" t="s">
        <v>79</v>
      </c>
      <c r="AY239" s="206" t="s">
        <v>128</v>
      </c>
    </row>
    <row r="240" spans="1:65" s="2" customFormat="1" ht="16.5" customHeight="1">
      <c r="A240" s="37"/>
      <c r="B240" s="38"/>
      <c r="C240" s="176" t="s">
        <v>346</v>
      </c>
      <c r="D240" s="176" t="s">
        <v>130</v>
      </c>
      <c r="E240" s="177" t="s">
        <v>347</v>
      </c>
      <c r="F240" s="178" t="s">
        <v>348</v>
      </c>
      <c r="G240" s="179" t="s">
        <v>133</v>
      </c>
      <c r="H240" s="180">
        <v>373</v>
      </c>
      <c r="I240" s="181"/>
      <c r="J240" s="182">
        <f>ROUND(I240*H240,2)</f>
        <v>0</v>
      </c>
      <c r="K240" s="178" t="s">
        <v>134</v>
      </c>
      <c r="L240" s="42"/>
      <c r="M240" s="183" t="s">
        <v>19</v>
      </c>
      <c r="N240" s="184" t="s">
        <v>43</v>
      </c>
      <c r="O240" s="67"/>
      <c r="P240" s="185">
        <f>O240*H240</f>
        <v>0</v>
      </c>
      <c r="Q240" s="185">
        <v>0.1837</v>
      </c>
      <c r="R240" s="185">
        <f>Q240*H240</f>
        <v>68.520099999999999</v>
      </c>
      <c r="S240" s="185">
        <v>0</v>
      </c>
      <c r="T240" s="186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87" t="s">
        <v>89</v>
      </c>
      <c r="AT240" s="187" t="s">
        <v>130</v>
      </c>
      <c r="AU240" s="187" t="s">
        <v>81</v>
      </c>
      <c r="AY240" s="20" t="s">
        <v>128</v>
      </c>
      <c r="BE240" s="188">
        <f>IF(N240="základní",J240,0)</f>
        <v>0</v>
      </c>
      <c r="BF240" s="188">
        <f>IF(N240="snížená",J240,0)</f>
        <v>0</v>
      </c>
      <c r="BG240" s="188">
        <f>IF(N240="zákl. přenesená",J240,0)</f>
        <v>0</v>
      </c>
      <c r="BH240" s="188">
        <f>IF(N240="sníž. přenesená",J240,0)</f>
        <v>0</v>
      </c>
      <c r="BI240" s="188">
        <f>IF(N240="nulová",J240,0)</f>
        <v>0</v>
      </c>
      <c r="BJ240" s="20" t="s">
        <v>79</v>
      </c>
      <c r="BK240" s="188">
        <f>ROUND(I240*H240,2)</f>
        <v>0</v>
      </c>
      <c r="BL240" s="20" t="s">
        <v>89</v>
      </c>
      <c r="BM240" s="187" t="s">
        <v>349</v>
      </c>
    </row>
    <row r="241" spans="1:65" s="2" customFormat="1" ht="19.5">
      <c r="A241" s="37"/>
      <c r="B241" s="38"/>
      <c r="C241" s="39"/>
      <c r="D241" s="189" t="s">
        <v>136</v>
      </c>
      <c r="E241" s="39"/>
      <c r="F241" s="190" t="s">
        <v>350</v>
      </c>
      <c r="G241" s="39"/>
      <c r="H241" s="39"/>
      <c r="I241" s="191"/>
      <c r="J241" s="39"/>
      <c r="K241" s="39"/>
      <c r="L241" s="42"/>
      <c r="M241" s="192"/>
      <c r="N241" s="193"/>
      <c r="O241" s="67"/>
      <c r="P241" s="67"/>
      <c r="Q241" s="67"/>
      <c r="R241" s="67"/>
      <c r="S241" s="67"/>
      <c r="T241" s="68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20" t="s">
        <v>136</v>
      </c>
      <c r="AU241" s="20" t="s">
        <v>81</v>
      </c>
    </row>
    <row r="242" spans="1:65" s="2" customFormat="1">
      <c r="A242" s="37"/>
      <c r="B242" s="38"/>
      <c r="C242" s="39"/>
      <c r="D242" s="194" t="s">
        <v>138</v>
      </c>
      <c r="E242" s="39"/>
      <c r="F242" s="195" t="s">
        <v>351</v>
      </c>
      <c r="G242" s="39"/>
      <c r="H242" s="39"/>
      <c r="I242" s="191"/>
      <c r="J242" s="39"/>
      <c r="K242" s="39"/>
      <c r="L242" s="42"/>
      <c r="M242" s="192"/>
      <c r="N242" s="193"/>
      <c r="O242" s="67"/>
      <c r="P242" s="67"/>
      <c r="Q242" s="67"/>
      <c r="R242" s="67"/>
      <c r="S242" s="67"/>
      <c r="T242" s="68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20" t="s">
        <v>138</v>
      </c>
      <c r="AU242" s="20" t="s">
        <v>81</v>
      </c>
    </row>
    <row r="243" spans="1:65" s="2" customFormat="1" ht="16.5" customHeight="1">
      <c r="A243" s="37"/>
      <c r="B243" s="38"/>
      <c r="C243" s="232" t="s">
        <v>352</v>
      </c>
      <c r="D243" s="232" t="s">
        <v>353</v>
      </c>
      <c r="E243" s="233" t="s">
        <v>354</v>
      </c>
      <c r="F243" s="234" t="s">
        <v>355</v>
      </c>
      <c r="G243" s="235" t="s">
        <v>133</v>
      </c>
      <c r="H243" s="236">
        <v>391.65</v>
      </c>
      <c r="I243" s="237"/>
      <c r="J243" s="238">
        <f>ROUND(I243*H243,2)</f>
        <v>0</v>
      </c>
      <c r="K243" s="234" t="s">
        <v>19</v>
      </c>
      <c r="L243" s="239"/>
      <c r="M243" s="240" t="s">
        <v>19</v>
      </c>
      <c r="N243" s="241" t="s">
        <v>43</v>
      </c>
      <c r="O243" s="67"/>
      <c r="P243" s="185">
        <f>O243*H243</f>
        <v>0</v>
      </c>
      <c r="Q243" s="185">
        <v>0.222</v>
      </c>
      <c r="R243" s="185">
        <f>Q243*H243</f>
        <v>86.946299999999994</v>
      </c>
      <c r="S243" s="185">
        <v>0</v>
      </c>
      <c r="T243" s="186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87" t="s">
        <v>214</v>
      </c>
      <c r="AT243" s="187" t="s">
        <v>353</v>
      </c>
      <c r="AU243" s="187" t="s">
        <v>81</v>
      </c>
      <c r="AY243" s="20" t="s">
        <v>128</v>
      </c>
      <c r="BE243" s="188">
        <f>IF(N243="základní",J243,0)</f>
        <v>0</v>
      </c>
      <c r="BF243" s="188">
        <f>IF(N243="snížená",J243,0)</f>
        <v>0</v>
      </c>
      <c r="BG243" s="188">
        <f>IF(N243="zákl. přenesená",J243,0)</f>
        <v>0</v>
      </c>
      <c r="BH243" s="188">
        <f>IF(N243="sníž. přenesená",J243,0)</f>
        <v>0</v>
      </c>
      <c r="BI243" s="188">
        <f>IF(N243="nulová",J243,0)</f>
        <v>0</v>
      </c>
      <c r="BJ243" s="20" t="s">
        <v>79</v>
      </c>
      <c r="BK243" s="188">
        <f>ROUND(I243*H243,2)</f>
        <v>0</v>
      </c>
      <c r="BL243" s="20" t="s">
        <v>89</v>
      </c>
      <c r="BM243" s="187" t="s">
        <v>356</v>
      </c>
    </row>
    <row r="244" spans="1:65" s="2" customFormat="1">
      <c r="A244" s="37"/>
      <c r="B244" s="38"/>
      <c r="C244" s="39"/>
      <c r="D244" s="189" t="s">
        <v>136</v>
      </c>
      <c r="E244" s="39"/>
      <c r="F244" s="190" t="s">
        <v>355</v>
      </c>
      <c r="G244" s="39"/>
      <c r="H244" s="39"/>
      <c r="I244" s="191"/>
      <c r="J244" s="39"/>
      <c r="K244" s="39"/>
      <c r="L244" s="42"/>
      <c r="M244" s="192"/>
      <c r="N244" s="193"/>
      <c r="O244" s="67"/>
      <c r="P244" s="67"/>
      <c r="Q244" s="67"/>
      <c r="R244" s="67"/>
      <c r="S244" s="67"/>
      <c r="T244" s="68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20" t="s">
        <v>136</v>
      </c>
      <c r="AU244" s="20" t="s">
        <v>81</v>
      </c>
    </row>
    <row r="245" spans="1:65" s="13" customFormat="1">
      <c r="B245" s="196"/>
      <c r="C245" s="197"/>
      <c r="D245" s="189" t="s">
        <v>146</v>
      </c>
      <c r="E245" s="197"/>
      <c r="F245" s="199" t="s">
        <v>357</v>
      </c>
      <c r="G245" s="197"/>
      <c r="H245" s="200">
        <v>391.65</v>
      </c>
      <c r="I245" s="201"/>
      <c r="J245" s="197"/>
      <c r="K245" s="197"/>
      <c r="L245" s="202"/>
      <c r="M245" s="203"/>
      <c r="N245" s="204"/>
      <c r="O245" s="204"/>
      <c r="P245" s="204"/>
      <c r="Q245" s="204"/>
      <c r="R245" s="204"/>
      <c r="S245" s="204"/>
      <c r="T245" s="205"/>
      <c r="AT245" s="206" t="s">
        <v>146</v>
      </c>
      <c r="AU245" s="206" t="s">
        <v>81</v>
      </c>
      <c r="AV245" s="13" t="s">
        <v>81</v>
      </c>
      <c r="AW245" s="13" t="s">
        <v>4</v>
      </c>
      <c r="AX245" s="13" t="s">
        <v>79</v>
      </c>
      <c r="AY245" s="206" t="s">
        <v>128</v>
      </c>
    </row>
    <row r="246" spans="1:65" s="2" customFormat="1" ht="16.5" customHeight="1">
      <c r="A246" s="37"/>
      <c r="B246" s="38"/>
      <c r="C246" s="176" t="s">
        <v>358</v>
      </c>
      <c r="D246" s="176" t="s">
        <v>130</v>
      </c>
      <c r="E246" s="177" t="s">
        <v>359</v>
      </c>
      <c r="F246" s="178" t="s">
        <v>360</v>
      </c>
      <c r="G246" s="179" t="s">
        <v>133</v>
      </c>
      <c r="H246" s="180">
        <v>373</v>
      </c>
      <c r="I246" s="181"/>
      <c r="J246" s="182">
        <f>ROUND(I246*H246,2)</f>
        <v>0</v>
      </c>
      <c r="K246" s="178" t="s">
        <v>19</v>
      </c>
      <c r="L246" s="42"/>
      <c r="M246" s="183" t="s">
        <v>19</v>
      </c>
      <c r="N246" s="184" t="s">
        <v>43</v>
      </c>
      <c r="O246" s="67"/>
      <c r="P246" s="185">
        <f>O246*H246</f>
        <v>0</v>
      </c>
      <c r="Q246" s="185">
        <v>0</v>
      </c>
      <c r="R246" s="185">
        <f>Q246*H246</f>
        <v>0</v>
      </c>
      <c r="S246" s="185">
        <v>0</v>
      </c>
      <c r="T246" s="186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87" t="s">
        <v>89</v>
      </c>
      <c r="AT246" s="187" t="s">
        <v>130</v>
      </c>
      <c r="AU246" s="187" t="s">
        <v>81</v>
      </c>
      <c r="AY246" s="20" t="s">
        <v>128</v>
      </c>
      <c r="BE246" s="188">
        <f>IF(N246="základní",J246,0)</f>
        <v>0</v>
      </c>
      <c r="BF246" s="188">
        <f>IF(N246="snížená",J246,0)</f>
        <v>0</v>
      </c>
      <c r="BG246" s="188">
        <f>IF(N246="zákl. přenesená",J246,0)</f>
        <v>0</v>
      </c>
      <c r="BH246" s="188">
        <f>IF(N246="sníž. přenesená",J246,0)</f>
        <v>0</v>
      </c>
      <c r="BI246" s="188">
        <f>IF(N246="nulová",J246,0)</f>
        <v>0</v>
      </c>
      <c r="BJ246" s="20" t="s">
        <v>79</v>
      </c>
      <c r="BK246" s="188">
        <f>ROUND(I246*H246,2)</f>
        <v>0</v>
      </c>
      <c r="BL246" s="20" t="s">
        <v>89</v>
      </c>
      <c r="BM246" s="187" t="s">
        <v>361</v>
      </c>
    </row>
    <row r="247" spans="1:65" s="2" customFormat="1">
      <c r="A247" s="37"/>
      <c r="B247" s="38"/>
      <c r="C247" s="39"/>
      <c r="D247" s="189" t="s">
        <v>136</v>
      </c>
      <c r="E247" s="39"/>
      <c r="F247" s="190" t="s">
        <v>360</v>
      </c>
      <c r="G247" s="39"/>
      <c r="H247" s="39"/>
      <c r="I247" s="191"/>
      <c r="J247" s="39"/>
      <c r="K247" s="39"/>
      <c r="L247" s="42"/>
      <c r="M247" s="192"/>
      <c r="N247" s="193"/>
      <c r="O247" s="67"/>
      <c r="P247" s="67"/>
      <c r="Q247" s="67"/>
      <c r="R247" s="67"/>
      <c r="S247" s="67"/>
      <c r="T247" s="68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20" t="s">
        <v>136</v>
      </c>
      <c r="AU247" s="20" t="s">
        <v>81</v>
      </c>
    </row>
    <row r="248" spans="1:65" s="12" customFormat="1" ht="22.9" customHeight="1">
      <c r="B248" s="160"/>
      <c r="C248" s="161"/>
      <c r="D248" s="162" t="s">
        <v>71</v>
      </c>
      <c r="E248" s="174" t="s">
        <v>95</v>
      </c>
      <c r="F248" s="174" t="s">
        <v>362</v>
      </c>
      <c r="G248" s="161"/>
      <c r="H248" s="161"/>
      <c r="I248" s="164"/>
      <c r="J248" s="175">
        <f>BK248</f>
        <v>0</v>
      </c>
      <c r="K248" s="161"/>
      <c r="L248" s="166"/>
      <c r="M248" s="167"/>
      <c r="N248" s="168"/>
      <c r="O248" s="168"/>
      <c r="P248" s="169">
        <f>SUM(P249:P255)</f>
        <v>0</v>
      </c>
      <c r="Q248" s="168"/>
      <c r="R248" s="169">
        <f>SUM(R249:R255)</f>
        <v>0.10143000000000001</v>
      </c>
      <c r="S248" s="168"/>
      <c r="T248" s="170">
        <f>SUM(T249:T255)</f>
        <v>0</v>
      </c>
      <c r="AR248" s="171" t="s">
        <v>79</v>
      </c>
      <c r="AT248" s="172" t="s">
        <v>71</v>
      </c>
      <c r="AU248" s="172" t="s">
        <v>79</v>
      </c>
      <c r="AY248" s="171" t="s">
        <v>128</v>
      </c>
      <c r="BK248" s="173">
        <f>SUM(BK249:BK255)</f>
        <v>0</v>
      </c>
    </row>
    <row r="249" spans="1:65" s="2" customFormat="1" ht="16.5" customHeight="1">
      <c r="A249" s="37"/>
      <c r="B249" s="38"/>
      <c r="C249" s="176" t="s">
        <v>363</v>
      </c>
      <c r="D249" s="176" t="s">
        <v>130</v>
      </c>
      <c r="E249" s="177" t="s">
        <v>364</v>
      </c>
      <c r="F249" s="178" t="s">
        <v>365</v>
      </c>
      <c r="G249" s="179" t="s">
        <v>133</v>
      </c>
      <c r="H249" s="180">
        <v>1.61</v>
      </c>
      <c r="I249" s="181"/>
      <c r="J249" s="182">
        <f>ROUND(I249*H249,2)</f>
        <v>0</v>
      </c>
      <c r="K249" s="178" t="s">
        <v>134</v>
      </c>
      <c r="L249" s="42"/>
      <c r="M249" s="183" t="s">
        <v>19</v>
      </c>
      <c r="N249" s="184" t="s">
        <v>43</v>
      </c>
      <c r="O249" s="67"/>
      <c r="P249" s="185">
        <f>O249*H249</f>
        <v>0</v>
      </c>
      <c r="Q249" s="185">
        <v>6.3E-2</v>
      </c>
      <c r="R249" s="185">
        <f>Q249*H249</f>
        <v>0.10143000000000001</v>
      </c>
      <c r="S249" s="185">
        <v>0</v>
      </c>
      <c r="T249" s="186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187" t="s">
        <v>89</v>
      </c>
      <c r="AT249" s="187" t="s">
        <v>130</v>
      </c>
      <c r="AU249" s="187" t="s">
        <v>81</v>
      </c>
      <c r="AY249" s="20" t="s">
        <v>128</v>
      </c>
      <c r="BE249" s="188">
        <f>IF(N249="základní",J249,0)</f>
        <v>0</v>
      </c>
      <c r="BF249" s="188">
        <f>IF(N249="snížená",J249,0)</f>
        <v>0</v>
      </c>
      <c r="BG249" s="188">
        <f>IF(N249="zákl. přenesená",J249,0)</f>
        <v>0</v>
      </c>
      <c r="BH249" s="188">
        <f>IF(N249="sníž. přenesená",J249,0)</f>
        <v>0</v>
      </c>
      <c r="BI249" s="188">
        <f>IF(N249="nulová",J249,0)</f>
        <v>0</v>
      </c>
      <c r="BJ249" s="20" t="s">
        <v>79</v>
      </c>
      <c r="BK249" s="188">
        <f>ROUND(I249*H249,2)</f>
        <v>0</v>
      </c>
      <c r="BL249" s="20" t="s">
        <v>89</v>
      </c>
      <c r="BM249" s="187" t="s">
        <v>366</v>
      </c>
    </row>
    <row r="250" spans="1:65" s="2" customFormat="1">
      <c r="A250" s="37"/>
      <c r="B250" s="38"/>
      <c r="C250" s="39"/>
      <c r="D250" s="189" t="s">
        <v>136</v>
      </c>
      <c r="E250" s="39"/>
      <c r="F250" s="190" t="s">
        <v>367</v>
      </c>
      <c r="G250" s="39"/>
      <c r="H250" s="39"/>
      <c r="I250" s="191"/>
      <c r="J250" s="39"/>
      <c r="K250" s="39"/>
      <c r="L250" s="42"/>
      <c r="M250" s="192"/>
      <c r="N250" s="193"/>
      <c r="O250" s="67"/>
      <c r="P250" s="67"/>
      <c r="Q250" s="67"/>
      <c r="R250" s="67"/>
      <c r="S250" s="67"/>
      <c r="T250" s="68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20" t="s">
        <v>136</v>
      </c>
      <c r="AU250" s="20" t="s">
        <v>81</v>
      </c>
    </row>
    <row r="251" spans="1:65" s="2" customFormat="1">
      <c r="A251" s="37"/>
      <c r="B251" s="38"/>
      <c r="C251" s="39"/>
      <c r="D251" s="194" t="s">
        <v>138</v>
      </c>
      <c r="E251" s="39"/>
      <c r="F251" s="195" t="s">
        <v>368</v>
      </c>
      <c r="G251" s="39"/>
      <c r="H251" s="39"/>
      <c r="I251" s="191"/>
      <c r="J251" s="39"/>
      <c r="K251" s="39"/>
      <c r="L251" s="42"/>
      <c r="M251" s="192"/>
      <c r="N251" s="193"/>
      <c r="O251" s="67"/>
      <c r="P251" s="67"/>
      <c r="Q251" s="67"/>
      <c r="R251" s="67"/>
      <c r="S251" s="67"/>
      <c r="T251" s="68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20" t="s">
        <v>138</v>
      </c>
      <c r="AU251" s="20" t="s">
        <v>81</v>
      </c>
    </row>
    <row r="252" spans="1:65" s="14" customFormat="1">
      <c r="B252" s="207"/>
      <c r="C252" s="208"/>
      <c r="D252" s="189" t="s">
        <v>146</v>
      </c>
      <c r="E252" s="209" t="s">
        <v>19</v>
      </c>
      <c r="F252" s="210" t="s">
        <v>175</v>
      </c>
      <c r="G252" s="208"/>
      <c r="H252" s="209" t="s">
        <v>19</v>
      </c>
      <c r="I252" s="211"/>
      <c r="J252" s="208"/>
      <c r="K252" s="208"/>
      <c r="L252" s="212"/>
      <c r="M252" s="213"/>
      <c r="N252" s="214"/>
      <c r="O252" s="214"/>
      <c r="P252" s="214"/>
      <c r="Q252" s="214"/>
      <c r="R252" s="214"/>
      <c r="S252" s="214"/>
      <c r="T252" s="215"/>
      <c r="AT252" s="216" t="s">
        <v>146</v>
      </c>
      <c r="AU252" s="216" t="s">
        <v>81</v>
      </c>
      <c r="AV252" s="14" t="s">
        <v>79</v>
      </c>
      <c r="AW252" s="14" t="s">
        <v>32</v>
      </c>
      <c r="AX252" s="14" t="s">
        <v>72</v>
      </c>
      <c r="AY252" s="216" t="s">
        <v>128</v>
      </c>
    </row>
    <row r="253" spans="1:65" s="14" customFormat="1">
      <c r="B253" s="207"/>
      <c r="C253" s="208"/>
      <c r="D253" s="189" t="s">
        <v>146</v>
      </c>
      <c r="E253" s="209" t="s">
        <v>19</v>
      </c>
      <c r="F253" s="210" t="s">
        <v>369</v>
      </c>
      <c r="G253" s="208"/>
      <c r="H253" s="209" t="s">
        <v>19</v>
      </c>
      <c r="I253" s="211"/>
      <c r="J253" s="208"/>
      <c r="K253" s="208"/>
      <c r="L253" s="212"/>
      <c r="M253" s="213"/>
      <c r="N253" s="214"/>
      <c r="O253" s="214"/>
      <c r="P253" s="214"/>
      <c r="Q253" s="214"/>
      <c r="R253" s="214"/>
      <c r="S253" s="214"/>
      <c r="T253" s="215"/>
      <c r="AT253" s="216" t="s">
        <v>146</v>
      </c>
      <c r="AU253" s="216" t="s">
        <v>81</v>
      </c>
      <c r="AV253" s="14" t="s">
        <v>79</v>
      </c>
      <c r="AW253" s="14" t="s">
        <v>32</v>
      </c>
      <c r="AX253" s="14" t="s">
        <v>72</v>
      </c>
      <c r="AY253" s="216" t="s">
        <v>128</v>
      </c>
    </row>
    <row r="254" spans="1:65" s="13" customFormat="1">
      <c r="B254" s="196"/>
      <c r="C254" s="197"/>
      <c r="D254" s="189" t="s">
        <v>146</v>
      </c>
      <c r="E254" s="198" t="s">
        <v>19</v>
      </c>
      <c r="F254" s="199" t="s">
        <v>370</v>
      </c>
      <c r="G254" s="197"/>
      <c r="H254" s="200">
        <v>0.80500000000000005</v>
      </c>
      <c r="I254" s="201"/>
      <c r="J254" s="197"/>
      <c r="K254" s="197"/>
      <c r="L254" s="202"/>
      <c r="M254" s="203"/>
      <c r="N254" s="204"/>
      <c r="O254" s="204"/>
      <c r="P254" s="204"/>
      <c r="Q254" s="204"/>
      <c r="R254" s="204"/>
      <c r="S254" s="204"/>
      <c r="T254" s="205"/>
      <c r="AT254" s="206" t="s">
        <v>146</v>
      </c>
      <c r="AU254" s="206" t="s">
        <v>81</v>
      </c>
      <c r="AV254" s="13" t="s">
        <v>81</v>
      </c>
      <c r="AW254" s="13" t="s">
        <v>32</v>
      </c>
      <c r="AX254" s="13" t="s">
        <v>72</v>
      </c>
      <c r="AY254" s="206" t="s">
        <v>128</v>
      </c>
    </row>
    <row r="255" spans="1:65" s="13" customFormat="1">
      <c r="B255" s="196"/>
      <c r="C255" s="197"/>
      <c r="D255" s="189" t="s">
        <v>146</v>
      </c>
      <c r="E255" s="198" t="s">
        <v>19</v>
      </c>
      <c r="F255" s="199" t="s">
        <v>371</v>
      </c>
      <c r="G255" s="197"/>
      <c r="H255" s="200">
        <v>1.61</v>
      </c>
      <c r="I255" s="201"/>
      <c r="J255" s="197"/>
      <c r="K255" s="197"/>
      <c r="L255" s="202"/>
      <c r="M255" s="203"/>
      <c r="N255" s="204"/>
      <c r="O255" s="204"/>
      <c r="P255" s="204"/>
      <c r="Q255" s="204"/>
      <c r="R255" s="204"/>
      <c r="S255" s="204"/>
      <c r="T255" s="205"/>
      <c r="AT255" s="206" t="s">
        <v>146</v>
      </c>
      <c r="AU255" s="206" t="s">
        <v>81</v>
      </c>
      <c r="AV255" s="13" t="s">
        <v>81</v>
      </c>
      <c r="AW255" s="13" t="s">
        <v>32</v>
      </c>
      <c r="AX255" s="13" t="s">
        <v>79</v>
      </c>
      <c r="AY255" s="206" t="s">
        <v>128</v>
      </c>
    </row>
    <row r="256" spans="1:65" s="12" customFormat="1" ht="22.9" customHeight="1">
      <c r="B256" s="160"/>
      <c r="C256" s="161"/>
      <c r="D256" s="162" t="s">
        <v>71</v>
      </c>
      <c r="E256" s="174" t="s">
        <v>216</v>
      </c>
      <c r="F256" s="174" t="s">
        <v>372</v>
      </c>
      <c r="G256" s="161"/>
      <c r="H256" s="161"/>
      <c r="I256" s="164"/>
      <c r="J256" s="175">
        <f>BK256</f>
        <v>0</v>
      </c>
      <c r="K256" s="161"/>
      <c r="L256" s="166"/>
      <c r="M256" s="167"/>
      <c r="N256" s="168"/>
      <c r="O256" s="168"/>
      <c r="P256" s="169">
        <f>SUM(P257:P308)</f>
        <v>0</v>
      </c>
      <c r="Q256" s="168"/>
      <c r="R256" s="169">
        <f>SUM(R257:R308)</f>
        <v>5.9327999999999999E-2</v>
      </c>
      <c r="S256" s="168"/>
      <c r="T256" s="170">
        <f>SUM(T257:T308)</f>
        <v>0</v>
      </c>
      <c r="AR256" s="171" t="s">
        <v>79</v>
      </c>
      <c r="AT256" s="172" t="s">
        <v>71</v>
      </c>
      <c r="AU256" s="172" t="s">
        <v>79</v>
      </c>
      <c r="AY256" s="171" t="s">
        <v>128</v>
      </c>
      <c r="BK256" s="173">
        <f>SUM(BK257:BK308)</f>
        <v>0</v>
      </c>
    </row>
    <row r="257" spans="1:65" s="2" customFormat="1" ht="24.2" customHeight="1">
      <c r="A257" s="37"/>
      <c r="B257" s="38"/>
      <c r="C257" s="176" t="s">
        <v>373</v>
      </c>
      <c r="D257" s="176" t="s">
        <v>130</v>
      </c>
      <c r="E257" s="177" t="s">
        <v>374</v>
      </c>
      <c r="F257" s="178" t="s">
        <v>375</v>
      </c>
      <c r="G257" s="179" t="s">
        <v>376</v>
      </c>
      <c r="H257" s="180">
        <v>1</v>
      </c>
      <c r="I257" s="181"/>
      <c r="J257" s="182">
        <f>ROUND(I257*H257,2)</f>
        <v>0</v>
      </c>
      <c r="K257" s="178" t="s">
        <v>134</v>
      </c>
      <c r="L257" s="42"/>
      <c r="M257" s="183" t="s">
        <v>19</v>
      </c>
      <c r="N257" s="184" t="s">
        <v>43</v>
      </c>
      <c r="O257" s="67"/>
      <c r="P257" s="185">
        <f>O257*H257</f>
        <v>0</v>
      </c>
      <c r="Q257" s="185">
        <v>0</v>
      </c>
      <c r="R257" s="185">
        <f>Q257*H257</f>
        <v>0</v>
      </c>
      <c r="S257" s="185">
        <v>0</v>
      </c>
      <c r="T257" s="186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87" t="s">
        <v>89</v>
      </c>
      <c r="AT257" s="187" t="s">
        <v>130</v>
      </c>
      <c r="AU257" s="187" t="s">
        <v>81</v>
      </c>
      <c r="AY257" s="20" t="s">
        <v>128</v>
      </c>
      <c r="BE257" s="188">
        <f>IF(N257="základní",J257,0)</f>
        <v>0</v>
      </c>
      <c r="BF257" s="188">
        <f>IF(N257="snížená",J257,0)</f>
        <v>0</v>
      </c>
      <c r="BG257" s="188">
        <f>IF(N257="zákl. přenesená",J257,0)</f>
        <v>0</v>
      </c>
      <c r="BH257" s="188">
        <f>IF(N257="sníž. přenesená",J257,0)</f>
        <v>0</v>
      </c>
      <c r="BI257" s="188">
        <f>IF(N257="nulová",J257,0)</f>
        <v>0</v>
      </c>
      <c r="BJ257" s="20" t="s">
        <v>79</v>
      </c>
      <c r="BK257" s="188">
        <f>ROUND(I257*H257,2)</f>
        <v>0</v>
      </c>
      <c r="BL257" s="20" t="s">
        <v>89</v>
      </c>
      <c r="BM257" s="187" t="s">
        <v>377</v>
      </c>
    </row>
    <row r="258" spans="1:65" s="2" customFormat="1" ht="19.5">
      <c r="A258" s="37"/>
      <c r="B258" s="38"/>
      <c r="C258" s="39"/>
      <c r="D258" s="189" t="s">
        <v>136</v>
      </c>
      <c r="E258" s="39"/>
      <c r="F258" s="190" t="s">
        <v>378</v>
      </c>
      <c r="G258" s="39"/>
      <c r="H258" s="39"/>
      <c r="I258" s="191"/>
      <c r="J258" s="39"/>
      <c r="K258" s="39"/>
      <c r="L258" s="42"/>
      <c r="M258" s="192"/>
      <c r="N258" s="193"/>
      <c r="O258" s="67"/>
      <c r="P258" s="67"/>
      <c r="Q258" s="67"/>
      <c r="R258" s="67"/>
      <c r="S258" s="67"/>
      <c r="T258" s="68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20" t="s">
        <v>136</v>
      </c>
      <c r="AU258" s="20" t="s">
        <v>81</v>
      </c>
    </row>
    <row r="259" spans="1:65" s="2" customFormat="1">
      <c r="A259" s="37"/>
      <c r="B259" s="38"/>
      <c r="C259" s="39"/>
      <c r="D259" s="194" t="s">
        <v>138</v>
      </c>
      <c r="E259" s="39"/>
      <c r="F259" s="195" t="s">
        <v>379</v>
      </c>
      <c r="G259" s="39"/>
      <c r="H259" s="39"/>
      <c r="I259" s="191"/>
      <c r="J259" s="39"/>
      <c r="K259" s="39"/>
      <c r="L259" s="42"/>
      <c r="M259" s="192"/>
      <c r="N259" s="193"/>
      <c r="O259" s="67"/>
      <c r="P259" s="67"/>
      <c r="Q259" s="67"/>
      <c r="R259" s="67"/>
      <c r="S259" s="67"/>
      <c r="T259" s="68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20" t="s">
        <v>138</v>
      </c>
      <c r="AU259" s="20" t="s">
        <v>81</v>
      </c>
    </row>
    <row r="260" spans="1:65" s="2" customFormat="1" ht="21.75" customHeight="1">
      <c r="A260" s="37"/>
      <c r="B260" s="38"/>
      <c r="C260" s="176" t="s">
        <v>380</v>
      </c>
      <c r="D260" s="176" t="s">
        <v>130</v>
      </c>
      <c r="E260" s="177" t="s">
        <v>381</v>
      </c>
      <c r="F260" s="178" t="s">
        <v>382</v>
      </c>
      <c r="G260" s="179" t="s">
        <v>133</v>
      </c>
      <c r="H260" s="180">
        <v>714</v>
      </c>
      <c r="I260" s="181"/>
      <c r="J260" s="182">
        <f>ROUND(I260*H260,2)</f>
        <v>0</v>
      </c>
      <c r="K260" s="178" t="s">
        <v>134</v>
      </c>
      <c r="L260" s="42"/>
      <c r="M260" s="183" t="s">
        <v>19</v>
      </c>
      <c r="N260" s="184" t="s">
        <v>43</v>
      </c>
      <c r="O260" s="67"/>
      <c r="P260" s="185">
        <f>O260*H260</f>
        <v>0</v>
      </c>
      <c r="Q260" s="185">
        <v>0</v>
      </c>
      <c r="R260" s="185">
        <f>Q260*H260</f>
        <v>0</v>
      </c>
      <c r="S260" s="185">
        <v>0</v>
      </c>
      <c r="T260" s="186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87" t="s">
        <v>89</v>
      </c>
      <c r="AT260" s="187" t="s">
        <v>130</v>
      </c>
      <c r="AU260" s="187" t="s">
        <v>81</v>
      </c>
      <c r="AY260" s="20" t="s">
        <v>128</v>
      </c>
      <c r="BE260" s="188">
        <f>IF(N260="základní",J260,0)</f>
        <v>0</v>
      </c>
      <c r="BF260" s="188">
        <f>IF(N260="snížená",J260,0)</f>
        <v>0</v>
      </c>
      <c r="BG260" s="188">
        <f>IF(N260="zákl. přenesená",J260,0)</f>
        <v>0</v>
      </c>
      <c r="BH260" s="188">
        <f>IF(N260="sníž. přenesená",J260,0)</f>
        <v>0</v>
      </c>
      <c r="BI260" s="188">
        <f>IF(N260="nulová",J260,0)</f>
        <v>0</v>
      </c>
      <c r="BJ260" s="20" t="s">
        <v>79</v>
      </c>
      <c r="BK260" s="188">
        <f>ROUND(I260*H260,2)</f>
        <v>0</v>
      </c>
      <c r="BL260" s="20" t="s">
        <v>89</v>
      </c>
      <c r="BM260" s="187" t="s">
        <v>383</v>
      </c>
    </row>
    <row r="261" spans="1:65" s="2" customFormat="1" ht="19.5">
      <c r="A261" s="37"/>
      <c r="B261" s="38"/>
      <c r="C261" s="39"/>
      <c r="D261" s="189" t="s">
        <v>136</v>
      </c>
      <c r="E261" s="39"/>
      <c r="F261" s="190" t="s">
        <v>384</v>
      </c>
      <c r="G261" s="39"/>
      <c r="H261" s="39"/>
      <c r="I261" s="191"/>
      <c r="J261" s="39"/>
      <c r="K261" s="39"/>
      <c r="L261" s="42"/>
      <c r="M261" s="192"/>
      <c r="N261" s="193"/>
      <c r="O261" s="67"/>
      <c r="P261" s="67"/>
      <c r="Q261" s="67"/>
      <c r="R261" s="67"/>
      <c r="S261" s="67"/>
      <c r="T261" s="68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20" t="s">
        <v>136</v>
      </c>
      <c r="AU261" s="20" t="s">
        <v>81</v>
      </c>
    </row>
    <row r="262" spans="1:65" s="2" customFormat="1">
      <c r="A262" s="37"/>
      <c r="B262" s="38"/>
      <c r="C262" s="39"/>
      <c r="D262" s="194" t="s">
        <v>138</v>
      </c>
      <c r="E262" s="39"/>
      <c r="F262" s="195" t="s">
        <v>385</v>
      </c>
      <c r="G262" s="39"/>
      <c r="H262" s="39"/>
      <c r="I262" s="191"/>
      <c r="J262" s="39"/>
      <c r="K262" s="39"/>
      <c r="L262" s="42"/>
      <c r="M262" s="192"/>
      <c r="N262" s="193"/>
      <c r="O262" s="67"/>
      <c r="P262" s="67"/>
      <c r="Q262" s="67"/>
      <c r="R262" s="67"/>
      <c r="S262" s="67"/>
      <c r="T262" s="68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20" t="s">
        <v>138</v>
      </c>
      <c r="AU262" s="20" t="s">
        <v>81</v>
      </c>
    </row>
    <row r="263" spans="1:65" s="14" customFormat="1">
      <c r="B263" s="207"/>
      <c r="C263" s="208"/>
      <c r="D263" s="189" t="s">
        <v>146</v>
      </c>
      <c r="E263" s="209" t="s">
        <v>19</v>
      </c>
      <c r="F263" s="210" t="s">
        <v>175</v>
      </c>
      <c r="G263" s="208"/>
      <c r="H263" s="209" t="s">
        <v>19</v>
      </c>
      <c r="I263" s="211"/>
      <c r="J263" s="208"/>
      <c r="K263" s="208"/>
      <c r="L263" s="212"/>
      <c r="M263" s="213"/>
      <c r="N263" s="214"/>
      <c r="O263" s="214"/>
      <c r="P263" s="214"/>
      <c r="Q263" s="214"/>
      <c r="R263" s="214"/>
      <c r="S263" s="214"/>
      <c r="T263" s="215"/>
      <c r="AT263" s="216" t="s">
        <v>146</v>
      </c>
      <c r="AU263" s="216" t="s">
        <v>81</v>
      </c>
      <c r="AV263" s="14" t="s">
        <v>79</v>
      </c>
      <c r="AW263" s="14" t="s">
        <v>32</v>
      </c>
      <c r="AX263" s="14" t="s">
        <v>72</v>
      </c>
      <c r="AY263" s="216" t="s">
        <v>128</v>
      </c>
    </row>
    <row r="264" spans="1:65" s="13" customFormat="1">
      <c r="B264" s="196"/>
      <c r="C264" s="197"/>
      <c r="D264" s="189" t="s">
        <v>146</v>
      </c>
      <c r="E264" s="198" t="s">
        <v>19</v>
      </c>
      <c r="F264" s="199" t="s">
        <v>386</v>
      </c>
      <c r="G264" s="197"/>
      <c r="H264" s="200">
        <v>714</v>
      </c>
      <c r="I264" s="201"/>
      <c r="J264" s="197"/>
      <c r="K264" s="197"/>
      <c r="L264" s="202"/>
      <c r="M264" s="203"/>
      <c r="N264" s="204"/>
      <c r="O264" s="204"/>
      <c r="P264" s="204"/>
      <c r="Q264" s="204"/>
      <c r="R264" s="204"/>
      <c r="S264" s="204"/>
      <c r="T264" s="205"/>
      <c r="AT264" s="206" t="s">
        <v>146</v>
      </c>
      <c r="AU264" s="206" t="s">
        <v>81</v>
      </c>
      <c r="AV264" s="13" t="s">
        <v>81</v>
      </c>
      <c r="AW264" s="13" t="s">
        <v>32</v>
      </c>
      <c r="AX264" s="13" t="s">
        <v>79</v>
      </c>
      <c r="AY264" s="206" t="s">
        <v>128</v>
      </c>
    </row>
    <row r="265" spans="1:65" s="2" customFormat="1" ht="24.2" customHeight="1">
      <c r="A265" s="37"/>
      <c r="B265" s="38"/>
      <c r="C265" s="176" t="s">
        <v>387</v>
      </c>
      <c r="D265" s="176" t="s">
        <v>130</v>
      </c>
      <c r="E265" s="177" t="s">
        <v>388</v>
      </c>
      <c r="F265" s="178" t="s">
        <v>389</v>
      </c>
      <c r="G265" s="179" t="s">
        <v>133</v>
      </c>
      <c r="H265" s="180">
        <v>64260</v>
      </c>
      <c r="I265" s="181"/>
      <c r="J265" s="182">
        <f>ROUND(I265*H265,2)</f>
        <v>0</v>
      </c>
      <c r="K265" s="178" t="s">
        <v>134</v>
      </c>
      <c r="L265" s="42"/>
      <c r="M265" s="183" t="s">
        <v>19</v>
      </c>
      <c r="N265" s="184" t="s">
        <v>43</v>
      </c>
      <c r="O265" s="67"/>
      <c r="P265" s="185">
        <f>O265*H265</f>
        <v>0</v>
      </c>
      <c r="Q265" s="185">
        <v>0</v>
      </c>
      <c r="R265" s="185">
        <f>Q265*H265</f>
        <v>0</v>
      </c>
      <c r="S265" s="185">
        <v>0</v>
      </c>
      <c r="T265" s="186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87" t="s">
        <v>89</v>
      </c>
      <c r="AT265" s="187" t="s">
        <v>130</v>
      </c>
      <c r="AU265" s="187" t="s">
        <v>81</v>
      </c>
      <c r="AY265" s="20" t="s">
        <v>128</v>
      </c>
      <c r="BE265" s="188">
        <f>IF(N265="základní",J265,0)</f>
        <v>0</v>
      </c>
      <c r="BF265" s="188">
        <f>IF(N265="snížená",J265,0)</f>
        <v>0</v>
      </c>
      <c r="BG265" s="188">
        <f>IF(N265="zákl. přenesená",J265,0)</f>
        <v>0</v>
      </c>
      <c r="BH265" s="188">
        <f>IF(N265="sníž. přenesená",J265,0)</f>
        <v>0</v>
      </c>
      <c r="BI265" s="188">
        <f>IF(N265="nulová",J265,0)</f>
        <v>0</v>
      </c>
      <c r="BJ265" s="20" t="s">
        <v>79</v>
      </c>
      <c r="BK265" s="188">
        <f>ROUND(I265*H265,2)</f>
        <v>0</v>
      </c>
      <c r="BL265" s="20" t="s">
        <v>89</v>
      </c>
      <c r="BM265" s="187" t="s">
        <v>390</v>
      </c>
    </row>
    <row r="266" spans="1:65" s="2" customFormat="1" ht="19.5">
      <c r="A266" s="37"/>
      <c r="B266" s="38"/>
      <c r="C266" s="39"/>
      <c r="D266" s="189" t="s">
        <v>136</v>
      </c>
      <c r="E266" s="39"/>
      <c r="F266" s="190" t="s">
        <v>391</v>
      </c>
      <c r="G266" s="39"/>
      <c r="H266" s="39"/>
      <c r="I266" s="191"/>
      <c r="J266" s="39"/>
      <c r="K266" s="39"/>
      <c r="L266" s="42"/>
      <c r="M266" s="192"/>
      <c r="N266" s="193"/>
      <c r="O266" s="67"/>
      <c r="P266" s="67"/>
      <c r="Q266" s="67"/>
      <c r="R266" s="67"/>
      <c r="S266" s="67"/>
      <c r="T266" s="68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20" t="s">
        <v>136</v>
      </c>
      <c r="AU266" s="20" t="s">
        <v>81</v>
      </c>
    </row>
    <row r="267" spans="1:65" s="2" customFormat="1">
      <c r="A267" s="37"/>
      <c r="B267" s="38"/>
      <c r="C267" s="39"/>
      <c r="D267" s="194" t="s">
        <v>138</v>
      </c>
      <c r="E267" s="39"/>
      <c r="F267" s="195" t="s">
        <v>392</v>
      </c>
      <c r="G267" s="39"/>
      <c r="H267" s="39"/>
      <c r="I267" s="191"/>
      <c r="J267" s="39"/>
      <c r="K267" s="39"/>
      <c r="L267" s="42"/>
      <c r="M267" s="192"/>
      <c r="N267" s="193"/>
      <c r="O267" s="67"/>
      <c r="P267" s="67"/>
      <c r="Q267" s="67"/>
      <c r="R267" s="67"/>
      <c r="S267" s="67"/>
      <c r="T267" s="68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20" t="s">
        <v>138</v>
      </c>
      <c r="AU267" s="20" t="s">
        <v>81</v>
      </c>
    </row>
    <row r="268" spans="1:65" s="13" customFormat="1">
      <c r="B268" s="196"/>
      <c r="C268" s="197"/>
      <c r="D268" s="189" t="s">
        <v>146</v>
      </c>
      <c r="E268" s="197"/>
      <c r="F268" s="199" t="s">
        <v>393</v>
      </c>
      <c r="G268" s="197"/>
      <c r="H268" s="200">
        <v>64260</v>
      </c>
      <c r="I268" s="201"/>
      <c r="J268" s="197"/>
      <c r="K268" s="197"/>
      <c r="L268" s="202"/>
      <c r="M268" s="203"/>
      <c r="N268" s="204"/>
      <c r="O268" s="204"/>
      <c r="P268" s="204"/>
      <c r="Q268" s="204"/>
      <c r="R268" s="204"/>
      <c r="S268" s="204"/>
      <c r="T268" s="205"/>
      <c r="AT268" s="206" t="s">
        <v>146</v>
      </c>
      <c r="AU268" s="206" t="s">
        <v>81</v>
      </c>
      <c r="AV268" s="13" t="s">
        <v>81</v>
      </c>
      <c r="AW268" s="13" t="s">
        <v>4</v>
      </c>
      <c r="AX268" s="13" t="s">
        <v>79</v>
      </c>
      <c r="AY268" s="206" t="s">
        <v>128</v>
      </c>
    </row>
    <row r="269" spans="1:65" s="2" customFormat="1" ht="21.75" customHeight="1">
      <c r="A269" s="37"/>
      <c r="B269" s="38"/>
      <c r="C269" s="176" t="s">
        <v>394</v>
      </c>
      <c r="D269" s="176" t="s">
        <v>130</v>
      </c>
      <c r="E269" s="177" t="s">
        <v>395</v>
      </c>
      <c r="F269" s="178" t="s">
        <v>396</v>
      </c>
      <c r="G269" s="179" t="s">
        <v>133</v>
      </c>
      <c r="H269" s="180">
        <v>714</v>
      </c>
      <c r="I269" s="181"/>
      <c r="J269" s="182">
        <f>ROUND(I269*H269,2)</f>
        <v>0</v>
      </c>
      <c r="K269" s="178" t="s">
        <v>134</v>
      </c>
      <c r="L269" s="42"/>
      <c r="M269" s="183" t="s">
        <v>19</v>
      </c>
      <c r="N269" s="184" t="s">
        <v>43</v>
      </c>
      <c r="O269" s="67"/>
      <c r="P269" s="185">
        <f>O269*H269</f>
        <v>0</v>
      </c>
      <c r="Q269" s="185">
        <v>0</v>
      </c>
      <c r="R269" s="185">
        <f>Q269*H269</f>
        <v>0</v>
      </c>
      <c r="S269" s="185">
        <v>0</v>
      </c>
      <c r="T269" s="186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187" t="s">
        <v>89</v>
      </c>
      <c r="AT269" s="187" t="s">
        <v>130</v>
      </c>
      <c r="AU269" s="187" t="s">
        <v>81</v>
      </c>
      <c r="AY269" s="20" t="s">
        <v>128</v>
      </c>
      <c r="BE269" s="188">
        <f>IF(N269="základní",J269,0)</f>
        <v>0</v>
      </c>
      <c r="BF269" s="188">
        <f>IF(N269="snížená",J269,0)</f>
        <v>0</v>
      </c>
      <c r="BG269" s="188">
        <f>IF(N269="zákl. přenesená",J269,0)</f>
        <v>0</v>
      </c>
      <c r="BH269" s="188">
        <f>IF(N269="sníž. přenesená",J269,0)</f>
        <v>0</v>
      </c>
      <c r="BI269" s="188">
        <f>IF(N269="nulová",J269,0)</f>
        <v>0</v>
      </c>
      <c r="BJ269" s="20" t="s">
        <v>79</v>
      </c>
      <c r="BK269" s="188">
        <f>ROUND(I269*H269,2)</f>
        <v>0</v>
      </c>
      <c r="BL269" s="20" t="s">
        <v>89</v>
      </c>
      <c r="BM269" s="187" t="s">
        <v>397</v>
      </c>
    </row>
    <row r="270" spans="1:65" s="2" customFormat="1" ht="19.5">
      <c r="A270" s="37"/>
      <c r="B270" s="38"/>
      <c r="C270" s="39"/>
      <c r="D270" s="189" t="s">
        <v>136</v>
      </c>
      <c r="E270" s="39"/>
      <c r="F270" s="190" t="s">
        <v>398</v>
      </c>
      <c r="G270" s="39"/>
      <c r="H270" s="39"/>
      <c r="I270" s="191"/>
      <c r="J270" s="39"/>
      <c r="K270" s="39"/>
      <c r="L270" s="42"/>
      <c r="M270" s="192"/>
      <c r="N270" s="193"/>
      <c r="O270" s="67"/>
      <c r="P270" s="67"/>
      <c r="Q270" s="67"/>
      <c r="R270" s="67"/>
      <c r="S270" s="67"/>
      <c r="T270" s="68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20" t="s">
        <v>136</v>
      </c>
      <c r="AU270" s="20" t="s">
        <v>81</v>
      </c>
    </row>
    <row r="271" spans="1:65" s="2" customFormat="1">
      <c r="A271" s="37"/>
      <c r="B271" s="38"/>
      <c r="C271" s="39"/>
      <c r="D271" s="194" t="s">
        <v>138</v>
      </c>
      <c r="E271" s="39"/>
      <c r="F271" s="195" t="s">
        <v>399</v>
      </c>
      <c r="G271" s="39"/>
      <c r="H271" s="39"/>
      <c r="I271" s="191"/>
      <c r="J271" s="39"/>
      <c r="K271" s="39"/>
      <c r="L271" s="42"/>
      <c r="M271" s="192"/>
      <c r="N271" s="193"/>
      <c r="O271" s="67"/>
      <c r="P271" s="67"/>
      <c r="Q271" s="67"/>
      <c r="R271" s="67"/>
      <c r="S271" s="67"/>
      <c r="T271" s="68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20" t="s">
        <v>138</v>
      </c>
      <c r="AU271" s="20" t="s">
        <v>81</v>
      </c>
    </row>
    <row r="272" spans="1:65" s="2" customFormat="1" ht="16.5" customHeight="1">
      <c r="A272" s="37"/>
      <c r="B272" s="38"/>
      <c r="C272" s="176" t="s">
        <v>400</v>
      </c>
      <c r="D272" s="176" t="s">
        <v>130</v>
      </c>
      <c r="E272" s="177" t="s">
        <v>401</v>
      </c>
      <c r="F272" s="178" t="s">
        <v>402</v>
      </c>
      <c r="G272" s="179" t="s">
        <v>133</v>
      </c>
      <c r="H272" s="180">
        <v>714</v>
      </c>
      <c r="I272" s="181"/>
      <c r="J272" s="182">
        <f>ROUND(I272*H272,2)</f>
        <v>0</v>
      </c>
      <c r="K272" s="178" t="s">
        <v>134</v>
      </c>
      <c r="L272" s="42"/>
      <c r="M272" s="183" t="s">
        <v>19</v>
      </c>
      <c r="N272" s="184" t="s">
        <v>43</v>
      </c>
      <c r="O272" s="67"/>
      <c r="P272" s="185">
        <f>O272*H272</f>
        <v>0</v>
      </c>
      <c r="Q272" s="185">
        <v>0</v>
      </c>
      <c r="R272" s="185">
        <f>Q272*H272</f>
        <v>0</v>
      </c>
      <c r="S272" s="185">
        <v>0</v>
      </c>
      <c r="T272" s="186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187" t="s">
        <v>89</v>
      </c>
      <c r="AT272" s="187" t="s">
        <v>130</v>
      </c>
      <c r="AU272" s="187" t="s">
        <v>81</v>
      </c>
      <c r="AY272" s="20" t="s">
        <v>128</v>
      </c>
      <c r="BE272" s="188">
        <f>IF(N272="základní",J272,0)</f>
        <v>0</v>
      </c>
      <c r="BF272" s="188">
        <f>IF(N272="snížená",J272,0)</f>
        <v>0</v>
      </c>
      <c r="BG272" s="188">
        <f>IF(N272="zákl. přenesená",J272,0)</f>
        <v>0</v>
      </c>
      <c r="BH272" s="188">
        <f>IF(N272="sníž. přenesená",J272,0)</f>
        <v>0</v>
      </c>
      <c r="BI272" s="188">
        <f>IF(N272="nulová",J272,0)</f>
        <v>0</v>
      </c>
      <c r="BJ272" s="20" t="s">
        <v>79</v>
      </c>
      <c r="BK272" s="188">
        <f>ROUND(I272*H272,2)</f>
        <v>0</v>
      </c>
      <c r="BL272" s="20" t="s">
        <v>89</v>
      </c>
      <c r="BM272" s="187" t="s">
        <v>403</v>
      </c>
    </row>
    <row r="273" spans="1:65" s="2" customFormat="1">
      <c r="A273" s="37"/>
      <c r="B273" s="38"/>
      <c r="C273" s="39"/>
      <c r="D273" s="189" t="s">
        <v>136</v>
      </c>
      <c r="E273" s="39"/>
      <c r="F273" s="190" t="s">
        <v>404</v>
      </c>
      <c r="G273" s="39"/>
      <c r="H273" s="39"/>
      <c r="I273" s="191"/>
      <c r="J273" s="39"/>
      <c r="K273" s="39"/>
      <c r="L273" s="42"/>
      <c r="M273" s="192"/>
      <c r="N273" s="193"/>
      <c r="O273" s="67"/>
      <c r="P273" s="67"/>
      <c r="Q273" s="67"/>
      <c r="R273" s="67"/>
      <c r="S273" s="67"/>
      <c r="T273" s="68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20" t="s">
        <v>136</v>
      </c>
      <c r="AU273" s="20" t="s">
        <v>81</v>
      </c>
    </row>
    <row r="274" spans="1:65" s="2" customFormat="1">
      <c r="A274" s="37"/>
      <c r="B274" s="38"/>
      <c r="C274" s="39"/>
      <c r="D274" s="194" t="s">
        <v>138</v>
      </c>
      <c r="E274" s="39"/>
      <c r="F274" s="195" t="s">
        <v>405</v>
      </c>
      <c r="G274" s="39"/>
      <c r="H274" s="39"/>
      <c r="I274" s="191"/>
      <c r="J274" s="39"/>
      <c r="K274" s="39"/>
      <c r="L274" s="42"/>
      <c r="M274" s="192"/>
      <c r="N274" s="193"/>
      <c r="O274" s="67"/>
      <c r="P274" s="67"/>
      <c r="Q274" s="67"/>
      <c r="R274" s="67"/>
      <c r="S274" s="67"/>
      <c r="T274" s="68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20" t="s">
        <v>138</v>
      </c>
      <c r="AU274" s="20" t="s">
        <v>81</v>
      </c>
    </row>
    <row r="275" spans="1:65" s="2" customFormat="1" ht="16.5" customHeight="1">
      <c r="A275" s="37"/>
      <c r="B275" s="38"/>
      <c r="C275" s="176" t="s">
        <v>406</v>
      </c>
      <c r="D275" s="176" t="s">
        <v>130</v>
      </c>
      <c r="E275" s="177" t="s">
        <v>407</v>
      </c>
      <c r="F275" s="178" t="s">
        <v>408</v>
      </c>
      <c r="G275" s="179" t="s">
        <v>133</v>
      </c>
      <c r="H275" s="180">
        <v>64260</v>
      </c>
      <c r="I275" s="181"/>
      <c r="J275" s="182">
        <f>ROUND(I275*H275,2)</f>
        <v>0</v>
      </c>
      <c r="K275" s="178" t="s">
        <v>134</v>
      </c>
      <c r="L275" s="42"/>
      <c r="M275" s="183" t="s">
        <v>19</v>
      </c>
      <c r="N275" s="184" t="s">
        <v>43</v>
      </c>
      <c r="O275" s="67"/>
      <c r="P275" s="185">
        <f>O275*H275</f>
        <v>0</v>
      </c>
      <c r="Q275" s="185">
        <v>0</v>
      </c>
      <c r="R275" s="185">
        <f>Q275*H275</f>
        <v>0</v>
      </c>
      <c r="S275" s="185">
        <v>0</v>
      </c>
      <c r="T275" s="186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187" t="s">
        <v>89</v>
      </c>
      <c r="AT275" s="187" t="s">
        <v>130</v>
      </c>
      <c r="AU275" s="187" t="s">
        <v>81</v>
      </c>
      <c r="AY275" s="20" t="s">
        <v>128</v>
      </c>
      <c r="BE275" s="188">
        <f>IF(N275="základní",J275,0)</f>
        <v>0</v>
      </c>
      <c r="BF275" s="188">
        <f>IF(N275="snížená",J275,0)</f>
        <v>0</v>
      </c>
      <c r="BG275" s="188">
        <f>IF(N275="zákl. přenesená",J275,0)</f>
        <v>0</v>
      </c>
      <c r="BH275" s="188">
        <f>IF(N275="sníž. přenesená",J275,0)</f>
        <v>0</v>
      </c>
      <c r="BI275" s="188">
        <f>IF(N275="nulová",J275,0)</f>
        <v>0</v>
      </c>
      <c r="BJ275" s="20" t="s">
        <v>79</v>
      </c>
      <c r="BK275" s="188">
        <f>ROUND(I275*H275,2)</f>
        <v>0</v>
      </c>
      <c r="BL275" s="20" t="s">
        <v>89</v>
      </c>
      <c r="BM275" s="187" t="s">
        <v>409</v>
      </c>
    </row>
    <row r="276" spans="1:65" s="2" customFormat="1">
      <c r="A276" s="37"/>
      <c r="B276" s="38"/>
      <c r="C276" s="39"/>
      <c r="D276" s="189" t="s">
        <v>136</v>
      </c>
      <c r="E276" s="39"/>
      <c r="F276" s="190" t="s">
        <v>410</v>
      </c>
      <c r="G276" s="39"/>
      <c r="H276" s="39"/>
      <c r="I276" s="191"/>
      <c r="J276" s="39"/>
      <c r="K276" s="39"/>
      <c r="L276" s="42"/>
      <c r="M276" s="192"/>
      <c r="N276" s="193"/>
      <c r="O276" s="67"/>
      <c r="P276" s="67"/>
      <c r="Q276" s="67"/>
      <c r="R276" s="67"/>
      <c r="S276" s="67"/>
      <c r="T276" s="68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20" t="s">
        <v>136</v>
      </c>
      <c r="AU276" s="20" t="s">
        <v>81</v>
      </c>
    </row>
    <row r="277" spans="1:65" s="2" customFormat="1">
      <c r="A277" s="37"/>
      <c r="B277" s="38"/>
      <c r="C277" s="39"/>
      <c r="D277" s="194" t="s">
        <v>138</v>
      </c>
      <c r="E277" s="39"/>
      <c r="F277" s="195" t="s">
        <v>411</v>
      </c>
      <c r="G277" s="39"/>
      <c r="H277" s="39"/>
      <c r="I277" s="191"/>
      <c r="J277" s="39"/>
      <c r="K277" s="39"/>
      <c r="L277" s="42"/>
      <c r="M277" s="192"/>
      <c r="N277" s="193"/>
      <c r="O277" s="67"/>
      <c r="P277" s="67"/>
      <c r="Q277" s="67"/>
      <c r="R277" s="67"/>
      <c r="S277" s="67"/>
      <c r="T277" s="68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20" t="s">
        <v>138</v>
      </c>
      <c r="AU277" s="20" t="s">
        <v>81</v>
      </c>
    </row>
    <row r="278" spans="1:65" s="13" customFormat="1">
      <c r="B278" s="196"/>
      <c r="C278" s="197"/>
      <c r="D278" s="189" t="s">
        <v>146</v>
      </c>
      <c r="E278" s="197"/>
      <c r="F278" s="199" t="s">
        <v>393</v>
      </c>
      <c r="G278" s="197"/>
      <c r="H278" s="200">
        <v>64260</v>
      </c>
      <c r="I278" s="201"/>
      <c r="J278" s="197"/>
      <c r="K278" s="197"/>
      <c r="L278" s="202"/>
      <c r="M278" s="203"/>
      <c r="N278" s="204"/>
      <c r="O278" s="204"/>
      <c r="P278" s="204"/>
      <c r="Q278" s="204"/>
      <c r="R278" s="204"/>
      <c r="S278" s="204"/>
      <c r="T278" s="205"/>
      <c r="AT278" s="206" t="s">
        <v>146</v>
      </c>
      <c r="AU278" s="206" t="s">
        <v>81</v>
      </c>
      <c r="AV278" s="13" t="s">
        <v>81</v>
      </c>
      <c r="AW278" s="13" t="s">
        <v>4</v>
      </c>
      <c r="AX278" s="13" t="s">
        <v>79</v>
      </c>
      <c r="AY278" s="206" t="s">
        <v>128</v>
      </c>
    </row>
    <row r="279" spans="1:65" s="2" customFormat="1" ht="16.5" customHeight="1">
      <c r="A279" s="37"/>
      <c r="B279" s="38"/>
      <c r="C279" s="176" t="s">
        <v>412</v>
      </c>
      <c r="D279" s="176" t="s">
        <v>130</v>
      </c>
      <c r="E279" s="177" t="s">
        <v>413</v>
      </c>
      <c r="F279" s="178" t="s">
        <v>414</v>
      </c>
      <c r="G279" s="179" t="s">
        <v>133</v>
      </c>
      <c r="H279" s="180">
        <v>714</v>
      </c>
      <c r="I279" s="181"/>
      <c r="J279" s="182">
        <f>ROUND(I279*H279,2)</f>
        <v>0</v>
      </c>
      <c r="K279" s="178" t="s">
        <v>134</v>
      </c>
      <c r="L279" s="42"/>
      <c r="M279" s="183" t="s">
        <v>19</v>
      </c>
      <c r="N279" s="184" t="s">
        <v>43</v>
      </c>
      <c r="O279" s="67"/>
      <c r="P279" s="185">
        <f>O279*H279</f>
        <v>0</v>
      </c>
      <c r="Q279" s="185">
        <v>0</v>
      </c>
      <c r="R279" s="185">
        <f>Q279*H279</f>
        <v>0</v>
      </c>
      <c r="S279" s="185">
        <v>0</v>
      </c>
      <c r="T279" s="186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187" t="s">
        <v>89</v>
      </c>
      <c r="AT279" s="187" t="s">
        <v>130</v>
      </c>
      <c r="AU279" s="187" t="s">
        <v>81</v>
      </c>
      <c r="AY279" s="20" t="s">
        <v>128</v>
      </c>
      <c r="BE279" s="188">
        <f>IF(N279="základní",J279,0)</f>
        <v>0</v>
      </c>
      <c r="BF279" s="188">
        <f>IF(N279="snížená",J279,0)</f>
        <v>0</v>
      </c>
      <c r="BG279" s="188">
        <f>IF(N279="zákl. přenesená",J279,0)</f>
        <v>0</v>
      </c>
      <c r="BH279" s="188">
        <f>IF(N279="sníž. přenesená",J279,0)</f>
        <v>0</v>
      </c>
      <c r="BI279" s="188">
        <f>IF(N279="nulová",J279,0)</f>
        <v>0</v>
      </c>
      <c r="BJ279" s="20" t="s">
        <v>79</v>
      </c>
      <c r="BK279" s="188">
        <f>ROUND(I279*H279,2)</f>
        <v>0</v>
      </c>
      <c r="BL279" s="20" t="s">
        <v>89</v>
      </c>
      <c r="BM279" s="187" t="s">
        <v>415</v>
      </c>
    </row>
    <row r="280" spans="1:65" s="2" customFormat="1">
      <c r="A280" s="37"/>
      <c r="B280" s="38"/>
      <c r="C280" s="39"/>
      <c r="D280" s="189" t="s">
        <v>136</v>
      </c>
      <c r="E280" s="39"/>
      <c r="F280" s="190" t="s">
        <v>416</v>
      </c>
      <c r="G280" s="39"/>
      <c r="H280" s="39"/>
      <c r="I280" s="191"/>
      <c r="J280" s="39"/>
      <c r="K280" s="39"/>
      <c r="L280" s="42"/>
      <c r="M280" s="192"/>
      <c r="N280" s="193"/>
      <c r="O280" s="67"/>
      <c r="P280" s="67"/>
      <c r="Q280" s="67"/>
      <c r="R280" s="67"/>
      <c r="S280" s="67"/>
      <c r="T280" s="68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20" t="s">
        <v>136</v>
      </c>
      <c r="AU280" s="20" t="s">
        <v>81</v>
      </c>
    </row>
    <row r="281" spans="1:65" s="2" customFormat="1">
      <c r="A281" s="37"/>
      <c r="B281" s="38"/>
      <c r="C281" s="39"/>
      <c r="D281" s="194" t="s">
        <v>138</v>
      </c>
      <c r="E281" s="39"/>
      <c r="F281" s="195" t="s">
        <v>417</v>
      </c>
      <c r="G281" s="39"/>
      <c r="H281" s="39"/>
      <c r="I281" s="191"/>
      <c r="J281" s="39"/>
      <c r="K281" s="39"/>
      <c r="L281" s="42"/>
      <c r="M281" s="192"/>
      <c r="N281" s="193"/>
      <c r="O281" s="67"/>
      <c r="P281" s="67"/>
      <c r="Q281" s="67"/>
      <c r="R281" s="67"/>
      <c r="S281" s="67"/>
      <c r="T281" s="68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20" t="s">
        <v>138</v>
      </c>
      <c r="AU281" s="20" t="s">
        <v>81</v>
      </c>
    </row>
    <row r="282" spans="1:65" s="2" customFormat="1" ht="21.75" customHeight="1">
      <c r="A282" s="37"/>
      <c r="B282" s="38"/>
      <c r="C282" s="176" t="s">
        <v>418</v>
      </c>
      <c r="D282" s="176" t="s">
        <v>130</v>
      </c>
      <c r="E282" s="177" t="s">
        <v>419</v>
      </c>
      <c r="F282" s="178" t="s">
        <v>420</v>
      </c>
      <c r="G282" s="179" t="s">
        <v>133</v>
      </c>
      <c r="H282" s="180">
        <v>140.4</v>
      </c>
      <c r="I282" s="181"/>
      <c r="J282" s="182">
        <f>ROUND(I282*H282,2)</f>
        <v>0</v>
      </c>
      <c r="K282" s="178" t="s">
        <v>134</v>
      </c>
      <c r="L282" s="42"/>
      <c r="M282" s="183" t="s">
        <v>19</v>
      </c>
      <c r="N282" s="184" t="s">
        <v>43</v>
      </c>
      <c r="O282" s="67"/>
      <c r="P282" s="185">
        <f>O282*H282</f>
        <v>0</v>
      </c>
      <c r="Q282" s="185">
        <v>1.2999999999999999E-4</v>
      </c>
      <c r="R282" s="185">
        <f>Q282*H282</f>
        <v>1.8252000000000001E-2</v>
      </c>
      <c r="S282" s="185">
        <v>0</v>
      </c>
      <c r="T282" s="186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187" t="s">
        <v>89</v>
      </c>
      <c r="AT282" s="187" t="s">
        <v>130</v>
      </c>
      <c r="AU282" s="187" t="s">
        <v>81</v>
      </c>
      <c r="AY282" s="20" t="s">
        <v>128</v>
      </c>
      <c r="BE282" s="188">
        <f>IF(N282="základní",J282,0)</f>
        <v>0</v>
      </c>
      <c r="BF282" s="188">
        <f>IF(N282="snížená",J282,0)</f>
        <v>0</v>
      </c>
      <c r="BG282" s="188">
        <f>IF(N282="zákl. přenesená",J282,0)</f>
        <v>0</v>
      </c>
      <c r="BH282" s="188">
        <f>IF(N282="sníž. přenesená",J282,0)</f>
        <v>0</v>
      </c>
      <c r="BI282" s="188">
        <f>IF(N282="nulová",J282,0)</f>
        <v>0</v>
      </c>
      <c r="BJ282" s="20" t="s">
        <v>79</v>
      </c>
      <c r="BK282" s="188">
        <f>ROUND(I282*H282,2)</f>
        <v>0</v>
      </c>
      <c r="BL282" s="20" t="s">
        <v>89</v>
      </c>
      <c r="BM282" s="187" t="s">
        <v>421</v>
      </c>
    </row>
    <row r="283" spans="1:65" s="2" customFormat="1">
      <c r="A283" s="37"/>
      <c r="B283" s="38"/>
      <c r="C283" s="39"/>
      <c r="D283" s="189" t="s">
        <v>136</v>
      </c>
      <c r="E283" s="39"/>
      <c r="F283" s="190" t="s">
        <v>422</v>
      </c>
      <c r="G283" s="39"/>
      <c r="H283" s="39"/>
      <c r="I283" s="191"/>
      <c r="J283" s="39"/>
      <c r="K283" s="39"/>
      <c r="L283" s="42"/>
      <c r="M283" s="192"/>
      <c r="N283" s="193"/>
      <c r="O283" s="67"/>
      <c r="P283" s="67"/>
      <c r="Q283" s="67"/>
      <c r="R283" s="67"/>
      <c r="S283" s="67"/>
      <c r="T283" s="68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20" t="s">
        <v>136</v>
      </c>
      <c r="AU283" s="20" t="s">
        <v>81</v>
      </c>
    </row>
    <row r="284" spans="1:65" s="2" customFormat="1">
      <c r="A284" s="37"/>
      <c r="B284" s="38"/>
      <c r="C284" s="39"/>
      <c r="D284" s="194" t="s">
        <v>138</v>
      </c>
      <c r="E284" s="39"/>
      <c r="F284" s="195" t="s">
        <v>423</v>
      </c>
      <c r="G284" s="39"/>
      <c r="H284" s="39"/>
      <c r="I284" s="191"/>
      <c r="J284" s="39"/>
      <c r="K284" s="39"/>
      <c r="L284" s="42"/>
      <c r="M284" s="192"/>
      <c r="N284" s="193"/>
      <c r="O284" s="67"/>
      <c r="P284" s="67"/>
      <c r="Q284" s="67"/>
      <c r="R284" s="67"/>
      <c r="S284" s="67"/>
      <c r="T284" s="68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20" t="s">
        <v>138</v>
      </c>
      <c r="AU284" s="20" t="s">
        <v>81</v>
      </c>
    </row>
    <row r="285" spans="1:65" s="14" customFormat="1">
      <c r="B285" s="207"/>
      <c r="C285" s="208"/>
      <c r="D285" s="189" t="s">
        <v>146</v>
      </c>
      <c r="E285" s="209" t="s">
        <v>19</v>
      </c>
      <c r="F285" s="210" t="s">
        <v>175</v>
      </c>
      <c r="G285" s="208"/>
      <c r="H285" s="209" t="s">
        <v>19</v>
      </c>
      <c r="I285" s="211"/>
      <c r="J285" s="208"/>
      <c r="K285" s="208"/>
      <c r="L285" s="212"/>
      <c r="M285" s="213"/>
      <c r="N285" s="214"/>
      <c r="O285" s="214"/>
      <c r="P285" s="214"/>
      <c r="Q285" s="214"/>
      <c r="R285" s="214"/>
      <c r="S285" s="214"/>
      <c r="T285" s="215"/>
      <c r="AT285" s="216" t="s">
        <v>146</v>
      </c>
      <c r="AU285" s="216" t="s">
        <v>81</v>
      </c>
      <c r="AV285" s="14" t="s">
        <v>79</v>
      </c>
      <c r="AW285" s="14" t="s">
        <v>32</v>
      </c>
      <c r="AX285" s="14" t="s">
        <v>72</v>
      </c>
      <c r="AY285" s="216" t="s">
        <v>128</v>
      </c>
    </row>
    <row r="286" spans="1:65" s="13" customFormat="1">
      <c r="B286" s="196"/>
      <c r="C286" s="197"/>
      <c r="D286" s="189" t="s">
        <v>146</v>
      </c>
      <c r="E286" s="198" t="s">
        <v>19</v>
      </c>
      <c r="F286" s="199" t="s">
        <v>424</v>
      </c>
      <c r="G286" s="197"/>
      <c r="H286" s="200">
        <v>140.4</v>
      </c>
      <c r="I286" s="201"/>
      <c r="J286" s="197"/>
      <c r="K286" s="197"/>
      <c r="L286" s="202"/>
      <c r="M286" s="203"/>
      <c r="N286" s="204"/>
      <c r="O286" s="204"/>
      <c r="P286" s="204"/>
      <c r="Q286" s="204"/>
      <c r="R286" s="204"/>
      <c r="S286" s="204"/>
      <c r="T286" s="205"/>
      <c r="AT286" s="206" t="s">
        <v>146</v>
      </c>
      <c r="AU286" s="206" t="s">
        <v>81</v>
      </c>
      <c r="AV286" s="13" t="s">
        <v>81</v>
      </c>
      <c r="AW286" s="13" t="s">
        <v>32</v>
      </c>
      <c r="AX286" s="13" t="s">
        <v>79</v>
      </c>
      <c r="AY286" s="206" t="s">
        <v>128</v>
      </c>
    </row>
    <row r="287" spans="1:65" s="2" customFormat="1" ht="24.2" customHeight="1">
      <c r="A287" s="37"/>
      <c r="B287" s="38"/>
      <c r="C287" s="176" t="s">
        <v>425</v>
      </c>
      <c r="D287" s="176" t="s">
        <v>130</v>
      </c>
      <c r="E287" s="177" t="s">
        <v>426</v>
      </c>
      <c r="F287" s="178" t="s">
        <v>427</v>
      </c>
      <c r="G287" s="179" t="s">
        <v>133</v>
      </c>
      <c r="H287" s="180">
        <v>140.4</v>
      </c>
      <c r="I287" s="181"/>
      <c r="J287" s="182">
        <f>ROUND(I287*H287,2)</f>
        <v>0</v>
      </c>
      <c r="K287" s="178" t="s">
        <v>134</v>
      </c>
      <c r="L287" s="42"/>
      <c r="M287" s="183" t="s">
        <v>19</v>
      </c>
      <c r="N287" s="184" t="s">
        <v>43</v>
      </c>
      <c r="O287" s="67"/>
      <c r="P287" s="185">
        <f>O287*H287</f>
        <v>0</v>
      </c>
      <c r="Q287" s="185">
        <v>2.1000000000000001E-4</v>
      </c>
      <c r="R287" s="185">
        <f>Q287*H287</f>
        <v>2.9484000000000003E-2</v>
      </c>
      <c r="S287" s="185">
        <v>0</v>
      </c>
      <c r="T287" s="186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187" t="s">
        <v>89</v>
      </c>
      <c r="AT287" s="187" t="s">
        <v>130</v>
      </c>
      <c r="AU287" s="187" t="s">
        <v>81</v>
      </c>
      <c r="AY287" s="20" t="s">
        <v>128</v>
      </c>
      <c r="BE287" s="188">
        <f>IF(N287="základní",J287,0)</f>
        <v>0</v>
      </c>
      <c r="BF287" s="188">
        <f>IF(N287="snížená",J287,0)</f>
        <v>0</v>
      </c>
      <c r="BG287" s="188">
        <f>IF(N287="zákl. přenesená",J287,0)</f>
        <v>0</v>
      </c>
      <c r="BH287" s="188">
        <f>IF(N287="sníž. přenesená",J287,0)</f>
        <v>0</v>
      </c>
      <c r="BI287" s="188">
        <f>IF(N287="nulová",J287,0)</f>
        <v>0</v>
      </c>
      <c r="BJ287" s="20" t="s">
        <v>79</v>
      </c>
      <c r="BK287" s="188">
        <f>ROUND(I287*H287,2)</f>
        <v>0</v>
      </c>
      <c r="BL287" s="20" t="s">
        <v>89</v>
      </c>
      <c r="BM287" s="187" t="s">
        <v>428</v>
      </c>
    </row>
    <row r="288" spans="1:65" s="2" customFormat="1">
      <c r="A288" s="37"/>
      <c r="B288" s="38"/>
      <c r="C288" s="39"/>
      <c r="D288" s="189" t="s">
        <v>136</v>
      </c>
      <c r="E288" s="39"/>
      <c r="F288" s="190" t="s">
        <v>429</v>
      </c>
      <c r="G288" s="39"/>
      <c r="H288" s="39"/>
      <c r="I288" s="191"/>
      <c r="J288" s="39"/>
      <c r="K288" s="39"/>
      <c r="L288" s="42"/>
      <c r="M288" s="192"/>
      <c r="N288" s="193"/>
      <c r="O288" s="67"/>
      <c r="P288" s="67"/>
      <c r="Q288" s="67"/>
      <c r="R288" s="67"/>
      <c r="S288" s="67"/>
      <c r="T288" s="68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20" t="s">
        <v>136</v>
      </c>
      <c r="AU288" s="20" t="s">
        <v>81</v>
      </c>
    </row>
    <row r="289" spans="1:65" s="2" customFormat="1">
      <c r="A289" s="37"/>
      <c r="B289" s="38"/>
      <c r="C289" s="39"/>
      <c r="D289" s="194" t="s">
        <v>138</v>
      </c>
      <c r="E289" s="39"/>
      <c r="F289" s="195" t="s">
        <v>430</v>
      </c>
      <c r="G289" s="39"/>
      <c r="H289" s="39"/>
      <c r="I289" s="191"/>
      <c r="J289" s="39"/>
      <c r="K289" s="39"/>
      <c r="L289" s="42"/>
      <c r="M289" s="192"/>
      <c r="N289" s="193"/>
      <c r="O289" s="67"/>
      <c r="P289" s="67"/>
      <c r="Q289" s="67"/>
      <c r="R289" s="67"/>
      <c r="S289" s="67"/>
      <c r="T289" s="68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20" t="s">
        <v>138</v>
      </c>
      <c r="AU289" s="20" t="s">
        <v>81</v>
      </c>
    </row>
    <row r="290" spans="1:65" s="2" customFormat="1" ht="16.5" customHeight="1">
      <c r="A290" s="37"/>
      <c r="B290" s="38"/>
      <c r="C290" s="176" t="s">
        <v>431</v>
      </c>
      <c r="D290" s="176" t="s">
        <v>130</v>
      </c>
      <c r="E290" s="177" t="s">
        <v>432</v>
      </c>
      <c r="F290" s="178" t="s">
        <v>433</v>
      </c>
      <c r="G290" s="179" t="s">
        <v>133</v>
      </c>
      <c r="H290" s="180">
        <v>280.8</v>
      </c>
      <c r="I290" s="181"/>
      <c r="J290" s="182">
        <f>ROUND(I290*H290,2)</f>
        <v>0</v>
      </c>
      <c r="K290" s="178" t="s">
        <v>134</v>
      </c>
      <c r="L290" s="42"/>
      <c r="M290" s="183" t="s">
        <v>19</v>
      </c>
      <c r="N290" s="184" t="s">
        <v>43</v>
      </c>
      <c r="O290" s="67"/>
      <c r="P290" s="185">
        <f>O290*H290</f>
        <v>0</v>
      </c>
      <c r="Q290" s="185">
        <v>4.0000000000000003E-5</v>
      </c>
      <c r="R290" s="185">
        <f>Q290*H290</f>
        <v>1.1232000000000001E-2</v>
      </c>
      <c r="S290" s="185">
        <v>0</v>
      </c>
      <c r="T290" s="186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187" t="s">
        <v>89</v>
      </c>
      <c r="AT290" s="187" t="s">
        <v>130</v>
      </c>
      <c r="AU290" s="187" t="s">
        <v>81</v>
      </c>
      <c r="AY290" s="20" t="s">
        <v>128</v>
      </c>
      <c r="BE290" s="188">
        <f>IF(N290="základní",J290,0)</f>
        <v>0</v>
      </c>
      <c r="BF290" s="188">
        <f>IF(N290="snížená",J290,0)</f>
        <v>0</v>
      </c>
      <c r="BG290" s="188">
        <f>IF(N290="zákl. přenesená",J290,0)</f>
        <v>0</v>
      </c>
      <c r="BH290" s="188">
        <f>IF(N290="sníž. přenesená",J290,0)</f>
        <v>0</v>
      </c>
      <c r="BI290" s="188">
        <f>IF(N290="nulová",J290,0)</f>
        <v>0</v>
      </c>
      <c r="BJ290" s="20" t="s">
        <v>79</v>
      </c>
      <c r="BK290" s="188">
        <f>ROUND(I290*H290,2)</f>
        <v>0</v>
      </c>
      <c r="BL290" s="20" t="s">
        <v>89</v>
      </c>
      <c r="BM290" s="187" t="s">
        <v>434</v>
      </c>
    </row>
    <row r="291" spans="1:65" s="2" customFormat="1">
      <c r="A291" s="37"/>
      <c r="B291" s="38"/>
      <c r="C291" s="39"/>
      <c r="D291" s="189" t="s">
        <v>136</v>
      </c>
      <c r="E291" s="39"/>
      <c r="F291" s="190" t="s">
        <v>435</v>
      </c>
      <c r="G291" s="39"/>
      <c r="H291" s="39"/>
      <c r="I291" s="191"/>
      <c r="J291" s="39"/>
      <c r="K291" s="39"/>
      <c r="L291" s="42"/>
      <c r="M291" s="192"/>
      <c r="N291" s="193"/>
      <c r="O291" s="67"/>
      <c r="P291" s="67"/>
      <c r="Q291" s="67"/>
      <c r="R291" s="67"/>
      <c r="S291" s="67"/>
      <c r="T291" s="68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20" t="s">
        <v>136</v>
      </c>
      <c r="AU291" s="20" t="s">
        <v>81</v>
      </c>
    </row>
    <row r="292" spans="1:65" s="2" customFormat="1">
      <c r="A292" s="37"/>
      <c r="B292" s="38"/>
      <c r="C292" s="39"/>
      <c r="D292" s="194" t="s">
        <v>138</v>
      </c>
      <c r="E292" s="39"/>
      <c r="F292" s="195" t="s">
        <v>436</v>
      </c>
      <c r="G292" s="39"/>
      <c r="H292" s="39"/>
      <c r="I292" s="191"/>
      <c r="J292" s="39"/>
      <c r="K292" s="39"/>
      <c r="L292" s="42"/>
      <c r="M292" s="192"/>
      <c r="N292" s="193"/>
      <c r="O292" s="67"/>
      <c r="P292" s="67"/>
      <c r="Q292" s="67"/>
      <c r="R292" s="67"/>
      <c r="S292" s="67"/>
      <c r="T292" s="68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20" t="s">
        <v>138</v>
      </c>
      <c r="AU292" s="20" t="s">
        <v>81</v>
      </c>
    </row>
    <row r="293" spans="1:65" s="14" customFormat="1">
      <c r="B293" s="207"/>
      <c r="C293" s="208"/>
      <c r="D293" s="189" t="s">
        <v>146</v>
      </c>
      <c r="E293" s="209" t="s">
        <v>19</v>
      </c>
      <c r="F293" s="210" t="s">
        <v>175</v>
      </c>
      <c r="G293" s="208"/>
      <c r="H293" s="209" t="s">
        <v>19</v>
      </c>
      <c r="I293" s="211"/>
      <c r="J293" s="208"/>
      <c r="K293" s="208"/>
      <c r="L293" s="212"/>
      <c r="M293" s="213"/>
      <c r="N293" s="214"/>
      <c r="O293" s="214"/>
      <c r="P293" s="214"/>
      <c r="Q293" s="214"/>
      <c r="R293" s="214"/>
      <c r="S293" s="214"/>
      <c r="T293" s="215"/>
      <c r="AT293" s="216" t="s">
        <v>146</v>
      </c>
      <c r="AU293" s="216" t="s">
        <v>81</v>
      </c>
      <c r="AV293" s="14" t="s">
        <v>79</v>
      </c>
      <c r="AW293" s="14" t="s">
        <v>32</v>
      </c>
      <c r="AX293" s="14" t="s">
        <v>72</v>
      </c>
      <c r="AY293" s="216" t="s">
        <v>128</v>
      </c>
    </row>
    <row r="294" spans="1:65" s="13" customFormat="1">
      <c r="B294" s="196"/>
      <c r="C294" s="197"/>
      <c r="D294" s="189" t="s">
        <v>146</v>
      </c>
      <c r="E294" s="198" t="s">
        <v>19</v>
      </c>
      <c r="F294" s="199" t="s">
        <v>437</v>
      </c>
      <c r="G294" s="197"/>
      <c r="H294" s="200">
        <v>280.8</v>
      </c>
      <c r="I294" s="201"/>
      <c r="J294" s="197"/>
      <c r="K294" s="197"/>
      <c r="L294" s="202"/>
      <c r="M294" s="203"/>
      <c r="N294" s="204"/>
      <c r="O294" s="204"/>
      <c r="P294" s="204"/>
      <c r="Q294" s="204"/>
      <c r="R294" s="204"/>
      <c r="S294" s="204"/>
      <c r="T294" s="205"/>
      <c r="AT294" s="206" t="s">
        <v>146</v>
      </c>
      <c r="AU294" s="206" t="s">
        <v>81</v>
      </c>
      <c r="AV294" s="13" t="s">
        <v>81</v>
      </c>
      <c r="AW294" s="13" t="s">
        <v>32</v>
      </c>
      <c r="AX294" s="13" t="s">
        <v>79</v>
      </c>
      <c r="AY294" s="206" t="s">
        <v>128</v>
      </c>
    </row>
    <row r="295" spans="1:65" s="2" customFormat="1" ht="16.5" customHeight="1">
      <c r="A295" s="37"/>
      <c r="B295" s="38"/>
      <c r="C295" s="176" t="s">
        <v>438</v>
      </c>
      <c r="D295" s="176" t="s">
        <v>130</v>
      </c>
      <c r="E295" s="177" t="s">
        <v>439</v>
      </c>
      <c r="F295" s="178" t="s">
        <v>440</v>
      </c>
      <c r="G295" s="179" t="s">
        <v>376</v>
      </c>
      <c r="H295" s="180">
        <v>2</v>
      </c>
      <c r="I295" s="181"/>
      <c r="J295" s="182">
        <f>ROUND(I295*H295,2)</f>
        <v>0</v>
      </c>
      <c r="K295" s="178" t="s">
        <v>134</v>
      </c>
      <c r="L295" s="42"/>
      <c r="M295" s="183" t="s">
        <v>19</v>
      </c>
      <c r="N295" s="184" t="s">
        <v>43</v>
      </c>
      <c r="O295" s="67"/>
      <c r="P295" s="185">
        <f>O295*H295</f>
        <v>0</v>
      </c>
      <c r="Q295" s="185">
        <v>1.8000000000000001E-4</v>
      </c>
      <c r="R295" s="185">
        <f>Q295*H295</f>
        <v>3.6000000000000002E-4</v>
      </c>
      <c r="S295" s="185">
        <v>0</v>
      </c>
      <c r="T295" s="186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187" t="s">
        <v>89</v>
      </c>
      <c r="AT295" s="187" t="s">
        <v>130</v>
      </c>
      <c r="AU295" s="187" t="s">
        <v>81</v>
      </c>
      <c r="AY295" s="20" t="s">
        <v>128</v>
      </c>
      <c r="BE295" s="188">
        <f>IF(N295="základní",J295,0)</f>
        <v>0</v>
      </c>
      <c r="BF295" s="188">
        <f>IF(N295="snížená",J295,0)</f>
        <v>0</v>
      </c>
      <c r="BG295" s="188">
        <f>IF(N295="zákl. přenesená",J295,0)</f>
        <v>0</v>
      </c>
      <c r="BH295" s="188">
        <f>IF(N295="sníž. přenesená",J295,0)</f>
        <v>0</v>
      </c>
      <c r="BI295" s="188">
        <f>IF(N295="nulová",J295,0)</f>
        <v>0</v>
      </c>
      <c r="BJ295" s="20" t="s">
        <v>79</v>
      </c>
      <c r="BK295" s="188">
        <f>ROUND(I295*H295,2)</f>
        <v>0</v>
      </c>
      <c r="BL295" s="20" t="s">
        <v>89</v>
      </c>
      <c r="BM295" s="187" t="s">
        <v>441</v>
      </c>
    </row>
    <row r="296" spans="1:65" s="2" customFormat="1">
      <c r="A296" s="37"/>
      <c r="B296" s="38"/>
      <c r="C296" s="39"/>
      <c r="D296" s="189" t="s">
        <v>136</v>
      </c>
      <c r="E296" s="39"/>
      <c r="F296" s="190" t="s">
        <v>442</v>
      </c>
      <c r="G296" s="39"/>
      <c r="H296" s="39"/>
      <c r="I296" s="191"/>
      <c r="J296" s="39"/>
      <c r="K296" s="39"/>
      <c r="L296" s="42"/>
      <c r="M296" s="192"/>
      <c r="N296" s="193"/>
      <c r="O296" s="67"/>
      <c r="P296" s="67"/>
      <c r="Q296" s="67"/>
      <c r="R296" s="67"/>
      <c r="S296" s="67"/>
      <c r="T296" s="68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20" t="s">
        <v>136</v>
      </c>
      <c r="AU296" s="20" t="s">
        <v>81</v>
      </c>
    </row>
    <row r="297" spans="1:65" s="2" customFormat="1">
      <c r="A297" s="37"/>
      <c r="B297" s="38"/>
      <c r="C297" s="39"/>
      <c r="D297" s="194" t="s">
        <v>138</v>
      </c>
      <c r="E297" s="39"/>
      <c r="F297" s="195" t="s">
        <v>443</v>
      </c>
      <c r="G297" s="39"/>
      <c r="H297" s="39"/>
      <c r="I297" s="191"/>
      <c r="J297" s="39"/>
      <c r="K297" s="39"/>
      <c r="L297" s="42"/>
      <c r="M297" s="192"/>
      <c r="N297" s="193"/>
      <c r="O297" s="67"/>
      <c r="P297" s="67"/>
      <c r="Q297" s="67"/>
      <c r="R297" s="67"/>
      <c r="S297" s="67"/>
      <c r="T297" s="68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20" t="s">
        <v>138</v>
      </c>
      <c r="AU297" s="20" t="s">
        <v>81</v>
      </c>
    </row>
    <row r="298" spans="1:65" s="14" customFormat="1">
      <c r="B298" s="207"/>
      <c r="C298" s="208"/>
      <c r="D298" s="189" t="s">
        <v>146</v>
      </c>
      <c r="E298" s="209" t="s">
        <v>19</v>
      </c>
      <c r="F298" s="210" t="s">
        <v>444</v>
      </c>
      <c r="G298" s="208"/>
      <c r="H298" s="209" t="s">
        <v>19</v>
      </c>
      <c r="I298" s="211"/>
      <c r="J298" s="208"/>
      <c r="K298" s="208"/>
      <c r="L298" s="212"/>
      <c r="M298" s="213"/>
      <c r="N298" s="214"/>
      <c r="O298" s="214"/>
      <c r="P298" s="214"/>
      <c r="Q298" s="214"/>
      <c r="R298" s="214"/>
      <c r="S298" s="214"/>
      <c r="T298" s="215"/>
      <c r="AT298" s="216" t="s">
        <v>146</v>
      </c>
      <c r="AU298" s="216" t="s">
        <v>81</v>
      </c>
      <c r="AV298" s="14" t="s">
        <v>79</v>
      </c>
      <c r="AW298" s="14" t="s">
        <v>32</v>
      </c>
      <c r="AX298" s="14" t="s">
        <v>72</v>
      </c>
      <c r="AY298" s="216" t="s">
        <v>128</v>
      </c>
    </row>
    <row r="299" spans="1:65" s="13" customFormat="1">
      <c r="B299" s="196"/>
      <c r="C299" s="197"/>
      <c r="D299" s="189" t="s">
        <v>146</v>
      </c>
      <c r="E299" s="198" t="s">
        <v>19</v>
      </c>
      <c r="F299" s="199" t="s">
        <v>445</v>
      </c>
      <c r="G299" s="197"/>
      <c r="H299" s="200">
        <v>2</v>
      </c>
      <c r="I299" s="201"/>
      <c r="J299" s="197"/>
      <c r="K299" s="197"/>
      <c r="L299" s="202"/>
      <c r="M299" s="203"/>
      <c r="N299" s="204"/>
      <c r="O299" s="204"/>
      <c r="P299" s="204"/>
      <c r="Q299" s="204"/>
      <c r="R299" s="204"/>
      <c r="S299" s="204"/>
      <c r="T299" s="205"/>
      <c r="AT299" s="206" t="s">
        <v>146</v>
      </c>
      <c r="AU299" s="206" t="s">
        <v>81</v>
      </c>
      <c r="AV299" s="13" t="s">
        <v>81</v>
      </c>
      <c r="AW299" s="13" t="s">
        <v>32</v>
      </c>
      <c r="AX299" s="13" t="s">
        <v>79</v>
      </c>
      <c r="AY299" s="206" t="s">
        <v>128</v>
      </c>
    </row>
    <row r="300" spans="1:65" s="2" customFormat="1" ht="16.5" customHeight="1">
      <c r="A300" s="37"/>
      <c r="B300" s="38"/>
      <c r="C300" s="232" t="s">
        <v>446</v>
      </c>
      <c r="D300" s="232" t="s">
        <v>353</v>
      </c>
      <c r="E300" s="233" t="s">
        <v>447</v>
      </c>
      <c r="F300" s="234" t="s">
        <v>448</v>
      </c>
      <c r="G300" s="235" t="s">
        <v>376</v>
      </c>
      <c r="H300" s="236">
        <v>2</v>
      </c>
      <c r="I300" s="237"/>
      <c r="J300" s="238">
        <f>ROUND(I300*H300,2)</f>
        <v>0</v>
      </c>
      <c r="K300" s="234" t="s">
        <v>19</v>
      </c>
      <c r="L300" s="239"/>
      <c r="M300" s="240" t="s">
        <v>19</v>
      </c>
      <c r="N300" s="241" t="s">
        <v>43</v>
      </c>
      <c r="O300" s="67"/>
      <c r="P300" s="185">
        <f>O300*H300</f>
        <v>0</v>
      </c>
      <c r="Q300" s="185">
        <v>0</v>
      </c>
      <c r="R300" s="185">
        <f>Q300*H300</f>
        <v>0</v>
      </c>
      <c r="S300" s="185">
        <v>0</v>
      </c>
      <c r="T300" s="186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187" t="s">
        <v>214</v>
      </c>
      <c r="AT300" s="187" t="s">
        <v>353</v>
      </c>
      <c r="AU300" s="187" t="s">
        <v>81</v>
      </c>
      <c r="AY300" s="20" t="s">
        <v>128</v>
      </c>
      <c r="BE300" s="188">
        <f>IF(N300="základní",J300,0)</f>
        <v>0</v>
      </c>
      <c r="BF300" s="188">
        <f>IF(N300="snížená",J300,0)</f>
        <v>0</v>
      </c>
      <c r="BG300" s="188">
        <f>IF(N300="zákl. přenesená",J300,0)</f>
        <v>0</v>
      </c>
      <c r="BH300" s="188">
        <f>IF(N300="sníž. přenesená",J300,0)</f>
        <v>0</v>
      </c>
      <c r="BI300" s="188">
        <f>IF(N300="nulová",J300,0)</f>
        <v>0</v>
      </c>
      <c r="BJ300" s="20" t="s">
        <v>79</v>
      </c>
      <c r="BK300" s="188">
        <f>ROUND(I300*H300,2)</f>
        <v>0</v>
      </c>
      <c r="BL300" s="20" t="s">
        <v>89</v>
      </c>
      <c r="BM300" s="187" t="s">
        <v>449</v>
      </c>
    </row>
    <row r="301" spans="1:65" s="2" customFormat="1">
      <c r="A301" s="37"/>
      <c r="B301" s="38"/>
      <c r="C301" s="39"/>
      <c r="D301" s="189" t="s">
        <v>136</v>
      </c>
      <c r="E301" s="39"/>
      <c r="F301" s="190" t="s">
        <v>448</v>
      </c>
      <c r="G301" s="39"/>
      <c r="H301" s="39"/>
      <c r="I301" s="191"/>
      <c r="J301" s="39"/>
      <c r="K301" s="39"/>
      <c r="L301" s="42"/>
      <c r="M301" s="192"/>
      <c r="N301" s="193"/>
      <c r="O301" s="67"/>
      <c r="P301" s="67"/>
      <c r="Q301" s="67"/>
      <c r="R301" s="67"/>
      <c r="S301" s="67"/>
      <c r="T301" s="68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20" t="s">
        <v>136</v>
      </c>
      <c r="AU301" s="20" t="s">
        <v>81</v>
      </c>
    </row>
    <row r="302" spans="1:65" s="2" customFormat="1" ht="16.5" customHeight="1">
      <c r="A302" s="37"/>
      <c r="B302" s="38"/>
      <c r="C302" s="176" t="s">
        <v>450</v>
      </c>
      <c r="D302" s="176" t="s">
        <v>130</v>
      </c>
      <c r="E302" s="177" t="s">
        <v>451</v>
      </c>
      <c r="F302" s="178" t="s">
        <v>452</v>
      </c>
      <c r="G302" s="179" t="s">
        <v>133</v>
      </c>
      <c r="H302" s="180">
        <v>714</v>
      </c>
      <c r="I302" s="181"/>
      <c r="J302" s="182">
        <f>ROUND(I302*H302,2)</f>
        <v>0</v>
      </c>
      <c r="K302" s="178" t="s">
        <v>134</v>
      </c>
      <c r="L302" s="42"/>
      <c r="M302" s="183" t="s">
        <v>19</v>
      </c>
      <c r="N302" s="184" t="s">
        <v>43</v>
      </c>
      <c r="O302" s="67"/>
      <c r="P302" s="185">
        <f>O302*H302</f>
        <v>0</v>
      </c>
      <c r="Q302" s="185">
        <v>0</v>
      </c>
      <c r="R302" s="185">
        <f>Q302*H302</f>
        <v>0</v>
      </c>
      <c r="S302" s="185">
        <v>0</v>
      </c>
      <c r="T302" s="186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187" t="s">
        <v>89</v>
      </c>
      <c r="AT302" s="187" t="s">
        <v>130</v>
      </c>
      <c r="AU302" s="187" t="s">
        <v>81</v>
      </c>
      <c r="AY302" s="20" t="s">
        <v>128</v>
      </c>
      <c r="BE302" s="188">
        <f>IF(N302="základní",J302,0)</f>
        <v>0</v>
      </c>
      <c r="BF302" s="188">
        <f>IF(N302="snížená",J302,0)</f>
        <v>0</v>
      </c>
      <c r="BG302" s="188">
        <f>IF(N302="zákl. přenesená",J302,0)</f>
        <v>0</v>
      </c>
      <c r="BH302" s="188">
        <f>IF(N302="sníž. přenesená",J302,0)</f>
        <v>0</v>
      </c>
      <c r="BI302" s="188">
        <f>IF(N302="nulová",J302,0)</f>
        <v>0</v>
      </c>
      <c r="BJ302" s="20" t="s">
        <v>79</v>
      </c>
      <c r="BK302" s="188">
        <f>ROUND(I302*H302,2)</f>
        <v>0</v>
      </c>
      <c r="BL302" s="20" t="s">
        <v>89</v>
      </c>
      <c r="BM302" s="187" t="s">
        <v>453</v>
      </c>
    </row>
    <row r="303" spans="1:65" s="2" customFormat="1">
      <c r="A303" s="37"/>
      <c r="B303" s="38"/>
      <c r="C303" s="39"/>
      <c r="D303" s="189" t="s">
        <v>136</v>
      </c>
      <c r="E303" s="39"/>
      <c r="F303" s="190" t="s">
        <v>454</v>
      </c>
      <c r="G303" s="39"/>
      <c r="H303" s="39"/>
      <c r="I303" s="191"/>
      <c r="J303" s="39"/>
      <c r="K303" s="39"/>
      <c r="L303" s="42"/>
      <c r="M303" s="192"/>
      <c r="N303" s="193"/>
      <c r="O303" s="67"/>
      <c r="P303" s="67"/>
      <c r="Q303" s="67"/>
      <c r="R303" s="67"/>
      <c r="S303" s="67"/>
      <c r="T303" s="68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20" t="s">
        <v>136</v>
      </c>
      <c r="AU303" s="20" t="s">
        <v>81</v>
      </c>
    </row>
    <row r="304" spans="1:65" s="2" customFormat="1">
      <c r="A304" s="37"/>
      <c r="B304" s="38"/>
      <c r="C304" s="39"/>
      <c r="D304" s="194" t="s">
        <v>138</v>
      </c>
      <c r="E304" s="39"/>
      <c r="F304" s="195" t="s">
        <v>455</v>
      </c>
      <c r="G304" s="39"/>
      <c r="H304" s="39"/>
      <c r="I304" s="191"/>
      <c r="J304" s="39"/>
      <c r="K304" s="39"/>
      <c r="L304" s="42"/>
      <c r="M304" s="192"/>
      <c r="N304" s="193"/>
      <c r="O304" s="67"/>
      <c r="P304" s="67"/>
      <c r="Q304" s="67"/>
      <c r="R304" s="67"/>
      <c r="S304" s="67"/>
      <c r="T304" s="68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20" t="s">
        <v>138</v>
      </c>
      <c r="AU304" s="20" t="s">
        <v>81</v>
      </c>
    </row>
    <row r="305" spans="1:65" s="2" customFormat="1" ht="16.5" customHeight="1">
      <c r="A305" s="37"/>
      <c r="B305" s="38"/>
      <c r="C305" s="176" t="s">
        <v>456</v>
      </c>
      <c r="D305" s="176" t="s">
        <v>130</v>
      </c>
      <c r="E305" s="177" t="s">
        <v>457</v>
      </c>
      <c r="F305" s="178" t="s">
        <v>458</v>
      </c>
      <c r="G305" s="179" t="s">
        <v>133</v>
      </c>
      <c r="H305" s="180">
        <v>7140</v>
      </c>
      <c r="I305" s="181"/>
      <c r="J305" s="182">
        <f>ROUND(I305*H305,2)</f>
        <v>0</v>
      </c>
      <c r="K305" s="178" t="s">
        <v>134</v>
      </c>
      <c r="L305" s="42"/>
      <c r="M305" s="183" t="s">
        <v>19</v>
      </c>
      <c r="N305" s="184" t="s">
        <v>43</v>
      </c>
      <c r="O305" s="67"/>
      <c r="P305" s="185">
        <f>O305*H305</f>
        <v>0</v>
      </c>
      <c r="Q305" s="185">
        <v>0</v>
      </c>
      <c r="R305" s="185">
        <f>Q305*H305</f>
        <v>0</v>
      </c>
      <c r="S305" s="185">
        <v>0</v>
      </c>
      <c r="T305" s="186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187" t="s">
        <v>89</v>
      </c>
      <c r="AT305" s="187" t="s">
        <v>130</v>
      </c>
      <c r="AU305" s="187" t="s">
        <v>81</v>
      </c>
      <c r="AY305" s="20" t="s">
        <v>128</v>
      </c>
      <c r="BE305" s="188">
        <f>IF(N305="základní",J305,0)</f>
        <v>0</v>
      </c>
      <c r="BF305" s="188">
        <f>IF(N305="snížená",J305,0)</f>
        <v>0</v>
      </c>
      <c r="BG305" s="188">
        <f>IF(N305="zákl. přenesená",J305,0)</f>
        <v>0</v>
      </c>
      <c r="BH305" s="188">
        <f>IF(N305="sníž. přenesená",J305,0)</f>
        <v>0</v>
      </c>
      <c r="BI305" s="188">
        <f>IF(N305="nulová",J305,0)</f>
        <v>0</v>
      </c>
      <c r="BJ305" s="20" t="s">
        <v>79</v>
      </c>
      <c r="BK305" s="188">
        <f>ROUND(I305*H305,2)</f>
        <v>0</v>
      </c>
      <c r="BL305" s="20" t="s">
        <v>89</v>
      </c>
      <c r="BM305" s="187" t="s">
        <v>459</v>
      </c>
    </row>
    <row r="306" spans="1:65" s="2" customFormat="1" ht="19.5">
      <c r="A306" s="37"/>
      <c r="B306" s="38"/>
      <c r="C306" s="39"/>
      <c r="D306" s="189" t="s">
        <v>136</v>
      </c>
      <c r="E306" s="39"/>
      <c r="F306" s="190" t="s">
        <v>460</v>
      </c>
      <c r="G306" s="39"/>
      <c r="H306" s="39"/>
      <c r="I306" s="191"/>
      <c r="J306" s="39"/>
      <c r="K306" s="39"/>
      <c r="L306" s="42"/>
      <c r="M306" s="192"/>
      <c r="N306" s="193"/>
      <c r="O306" s="67"/>
      <c r="P306" s="67"/>
      <c r="Q306" s="67"/>
      <c r="R306" s="67"/>
      <c r="S306" s="67"/>
      <c r="T306" s="68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20" t="s">
        <v>136</v>
      </c>
      <c r="AU306" s="20" t="s">
        <v>81</v>
      </c>
    </row>
    <row r="307" spans="1:65" s="2" customFormat="1">
      <c r="A307" s="37"/>
      <c r="B307" s="38"/>
      <c r="C307" s="39"/>
      <c r="D307" s="194" t="s">
        <v>138</v>
      </c>
      <c r="E307" s="39"/>
      <c r="F307" s="195" t="s">
        <v>461</v>
      </c>
      <c r="G307" s="39"/>
      <c r="H307" s="39"/>
      <c r="I307" s="191"/>
      <c r="J307" s="39"/>
      <c r="K307" s="39"/>
      <c r="L307" s="42"/>
      <c r="M307" s="192"/>
      <c r="N307" s="193"/>
      <c r="O307" s="67"/>
      <c r="P307" s="67"/>
      <c r="Q307" s="67"/>
      <c r="R307" s="67"/>
      <c r="S307" s="67"/>
      <c r="T307" s="68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20" t="s">
        <v>138</v>
      </c>
      <c r="AU307" s="20" t="s">
        <v>81</v>
      </c>
    </row>
    <row r="308" spans="1:65" s="13" customFormat="1">
      <c r="B308" s="196"/>
      <c r="C308" s="197"/>
      <c r="D308" s="189" t="s">
        <v>146</v>
      </c>
      <c r="E308" s="197"/>
      <c r="F308" s="199" t="s">
        <v>462</v>
      </c>
      <c r="G308" s="197"/>
      <c r="H308" s="200">
        <v>7140</v>
      </c>
      <c r="I308" s="201"/>
      <c r="J308" s="197"/>
      <c r="K308" s="197"/>
      <c r="L308" s="202"/>
      <c r="M308" s="203"/>
      <c r="N308" s="204"/>
      <c r="O308" s="204"/>
      <c r="P308" s="204"/>
      <c r="Q308" s="204"/>
      <c r="R308" s="204"/>
      <c r="S308" s="204"/>
      <c r="T308" s="205"/>
      <c r="AT308" s="206" t="s">
        <v>146</v>
      </c>
      <c r="AU308" s="206" t="s">
        <v>81</v>
      </c>
      <c r="AV308" s="13" t="s">
        <v>81</v>
      </c>
      <c r="AW308" s="13" t="s">
        <v>4</v>
      </c>
      <c r="AX308" s="13" t="s">
        <v>79</v>
      </c>
      <c r="AY308" s="206" t="s">
        <v>128</v>
      </c>
    </row>
    <row r="309" spans="1:65" s="12" customFormat="1" ht="22.9" customHeight="1">
      <c r="B309" s="160"/>
      <c r="C309" s="161"/>
      <c r="D309" s="162" t="s">
        <v>71</v>
      </c>
      <c r="E309" s="174" t="s">
        <v>463</v>
      </c>
      <c r="F309" s="174" t="s">
        <v>464</v>
      </c>
      <c r="G309" s="161"/>
      <c r="H309" s="161"/>
      <c r="I309" s="164"/>
      <c r="J309" s="175">
        <f>BK309</f>
        <v>0</v>
      </c>
      <c r="K309" s="161"/>
      <c r="L309" s="166"/>
      <c r="M309" s="167"/>
      <c r="N309" s="168"/>
      <c r="O309" s="168"/>
      <c r="P309" s="169">
        <f>SUM(P310:P312)</f>
        <v>0</v>
      </c>
      <c r="Q309" s="168"/>
      <c r="R309" s="169">
        <f>SUM(R310:R312)</f>
        <v>0</v>
      </c>
      <c r="S309" s="168"/>
      <c r="T309" s="170">
        <f>SUM(T310:T312)</f>
        <v>0</v>
      </c>
      <c r="AR309" s="171" t="s">
        <v>79</v>
      </c>
      <c r="AT309" s="172" t="s">
        <v>71</v>
      </c>
      <c r="AU309" s="172" t="s">
        <v>79</v>
      </c>
      <c r="AY309" s="171" t="s">
        <v>128</v>
      </c>
      <c r="BK309" s="173">
        <f>SUM(BK310:BK312)</f>
        <v>0</v>
      </c>
    </row>
    <row r="310" spans="1:65" s="2" customFormat="1" ht="16.5" customHeight="1">
      <c r="A310" s="37"/>
      <c r="B310" s="38"/>
      <c r="C310" s="176" t="s">
        <v>465</v>
      </c>
      <c r="D310" s="176" t="s">
        <v>130</v>
      </c>
      <c r="E310" s="177" t="s">
        <v>466</v>
      </c>
      <c r="F310" s="178" t="s">
        <v>467</v>
      </c>
      <c r="G310" s="179" t="s">
        <v>209</v>
      </c>
      <c r="H310" s="180">
        <v>466.34399999999999</v>
      </c>
      <c r="I310" s="181"/>
      <c r="J310" s="182">
        <f>ROUND(I310*H310,2)</f>
        <v>0</v>
      </c>
      <c r="K310" s="178" t="s">
        <v>134</v>
      </c>
      <c r="L310" s="42"/>
      <c r="M310" s="183" t="s">
        <v>19</v>
      </c>
      <c r="N310" s="184" t="s">
        <v>43</v>
      </c>
      <c r="O310" s="67"/>
      <c r="P310" s="185">
        <f>O310*H310</f>
        <v>0</v>
      </c>
      <c r="Q310" s="185">
        <v>0</v>
      </c>
      <c r="R310" s="185">
        <f>Q310*H310</f>
        <v>0</v>
      </c>
      <c r="S310" s="185">
        <v>0</v>
      </c>
      <c r="T310" s="186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187" t="s">
        <v>89</v>
      </c>
      <c r="AT310" s="187" t="s">
        <v>130</v>
      </c>
      <c r="AU310" s="187" t="s">
        <v>81</v>
      </c>
      <c r="AY310" s="20" t="s">
        <v>128</v>
      </c>
      <c r="BE310" s="188">
        <f>IF(N310="základní",J310,0)</f>
        <v>0</v>
      </c>
      <c r="BF310" s="188">
        <f>IF(N310="snížená",J310,0)</f>
        <v>0</v>
      </c>
      <c r="BG310" s="188">
        <f>IF(N310="zákl. přenesená",J310,0)</f>
        <v>0</v>
      </c>
      <c r="BH310" s="188">
        <f>IF(N310="sníž. přenesená",J310,0)</f>
        <v>0</v>
      </c>
      <c r="BI310" s="188">
        <f>IF(N310="nulová",J310,0)</f>
        <v>0</v>
      </c>
      <c r="BJ310" s="20" t="s">
        <v>79</v>
      </c>
      <c r="BK310" s="188">
        <f>ROUND(I310*H310,2)</f>
        <v>0</v>
      </c>
      <c r="BL310" s="20" t="s">
        <v>89</v>
      </c>
      <c r="BM310" s="187" t="s">
        <v>468</v>
      </c>
    </row>
    <row r="311" spans="1:65" s="2" customFormat="1" ht="19.5">
      <c r="A311" s="37"/>
      <c r="B311" s="38"/>
      <c r="C311" s="39"/>
      <c r="D311" s="189" t="s">
        <v>136</v>
      </c>
      <c r="E311" s="39"/>
      <c r="F311" s="190" t="s">
        <v>469</v>
      </c>
      <c r="G311" s="39"/>
      <c r="H311" s="39"/>
      <c r="I311" s="191"/>
      <c r="J311" s="39"/>
      <c r="K311" s="39"/>
      <c r="L311" s="42"/>
      <c r="M311" s="192"/>
      <c r="N311" s="193"/>
      <c r="O311" s="67"/>
      <c r="P311" s="67"/>
      <c r="Q311" s="67"/>
      <c r="R311" s="67"/>
      <c r="S311" s="67"/>
      <c r="T311" s="68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20" t="s">
        <v>136</v>
      </c>
      <c r="AU311" s="20" t="s">
        <v>81</v>
      </c>
    </row>
    <row r="312" spans="1:65" s="2" customFormat="1">
      <c r="A312" s="37"/>
      <c r="B312" s="38"/>
      <c r="C312" s="39"/>
      <c r="D312" s="194" t="s">
        <v>138</v>
      </c>
      <c r="E312" s="39"/>
      <c r="F312" s="195" t="s">
        <v>470</v>
      </c>
      <c r="G312" s="39"/>
      <c r="H312" s="39"/>
      <c r="I312" s="191"/>
      <c r="J312" s="39"/>
      <c r="K312" s="39"/>
      <c r="L312" s="42"/>
      <c r="M312" s="192"/>
      <c r="N312" s="193"/>
      <c r="O312" s="67"/>
      <c r="P312" s="67"/>
      <c r="Q312" s="67"/>
      <c r="R312" s="67"/>
      <c r="S312" s="67"/>
      <c r="T312" s="68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20" t="s">
        <v>138</v>
      </c>
      <c r="AU312" s="20" t="s">
        <v>81</v>
      </c>
    </row>
    <row r="313" spans="1:65" s="12" customFormat="1" ht="25.9" customHeight="1">
      <c r="B313" s="160"/>
      <c r="C313" s="161"/>
      <c r="D313" s="162" t="s">
        <v>71</v>
      </c>
      <c r="E313" s="163" t="s">
        <v>471</v>
      </c>
      <c r="F313" s="163" t="s">
        <v>472</v>
      </c>
      <c r="G313" s="161"/>
      <c r="H313" s="161"/>
      <c r="I313" s="164"/>
      <c r="J313" s="165">
        <f>BK313</f>
        <v>0</v>
      </c>
      <c r="K313" s="161"/>
      <c r="L313" s="166"/>
      <c r="M313" s="167"/>
      <c r="N313" s="168"/>
      <c r="O313" s="168"/>
      <c r="P313" s="169">
        <f>P314+P416+P476+P493+P502+P662+P680+P700+P728</f>
        <v>0</v>
      </c>
      <c r="Q313" s="168"/>
      <c r="R313" s="169">
        <f>R314+R416+R476+R493+R502+R662+R680+R700+R728</f>
        <v>10.052080080000001</v>
      </c>
      <c r="S313" s="168"/>
      <c r="T313" s="170">
        <f>T314+T416+T476+T493+T502+T662+T680+T700+T728</f>
        <v>0</v>
      </c>
      <c r="AR313" s="171" t="s">
        <v>81</v>
      </c>
      <c r="AT313" s="172" t="s">
        <v>71</v>
      </c>
      <c r="AU313" s="172" t="s">
        <v>72</v>
      </c>
      <c r="AY313" s="171" t="s">
        <v>128</v>
      </c>
      <c r="BK313" s="173">
        <f>BK314+BK416+BK476+BK493+BK502+BK662+BK680+BK700+BK728</f>
        <v>0</v>
      </c>
    </row>
    <row r="314" spans="1:65" s="12" customFormat="1" ht="22.9" customHeight="1">
      <c r="B314" s="160"/>
      <c r="C314" s="161"/>
      <c r="D314" s="162" t="s">
        <v>71</v>
      </c>
      <c r="E314" s="174" t="s">
        <v>473</v>
      </c>
      <c r="F314" s="174" t="s">
        <v>474</v>
      </c>
      <c r="G314" s="161"/>
      <c r="H314" s="161"/>
      <c r="I314" s="164"/>
      <c r="J314" s="175">
        <f>BK314</f>
        <v>0</v>
      </c>
      <c r="K314" s="161"/>
      <c r="L314" s="166"/>
      <c r="M314" s="167"/>
      <c r="N314" s="168"/>
      <c r="O314" s="168"/>
      <c r="P314" s="169">
        <f>SUM(P315:P415)</f>
        <v>0</v>
      </c>
      <c r="Q314" s="168"/>
      <c r="R314" s="169">
        <f>SUM(R315:R415)</f>
        <v>1.9899398199999998</v>
      </c>
      <c r="S314" s="168"/>
      <c r="T314" s="170">
        <f>SUM(T315:T415)</f>
        <v>0</v>
      </c>
      <c r="AR314" s="171" t="s">
        <v>81</v>
      </c>
      <c r="AT314" s="172" t="s">
        <v>71</v>
      </c>
      <c r="AU314" s="172" t="s">
        <v>79</v>
      </c>
      <c r="AY314" s="171" t="s">
        <v>128</v>
      </c>
      <c r="BK314" s="173">
        <f>SUM(BK315:BK415)</f>
        <v>0</v>
      </c>
    </row>
    <row r="315" spans="1:65" s="2" customFormat="1" ht="16.5" customHeight="1">
      <c r="A315" s="37"/>
      <c r="B315" s="38"/>
      <c r="C315" s="176" t="s">
        <v>475</v>
      </c>
      <c r="D315" s="176" t="s">
        <v>130</v>
      </c>
      <c r="E315" s="177" t="s">
        <v>476</v>
      </c>
      <c r="F315" s="178" t="s">
        <v>477</v>
      </c>
      <c r="G315" s="179" t="s">
        <v>133</v>
      </c>
      <c r="H315" s="180">
        <v>69.224000000000004</v>
      </c>
      <c r="I315" s="181"/>
      <c r="J315" s="182">
        <f>ROUND(I315*H315,2)</f>
        <v>0</v>
      </c>
      <c r="K315" s="178" t="s">
        <v>134</v>
      </c>
      <c r="L315" s="42"/>
      <c r="M315" s="183" t="s">
        <v>19</v>
      </c>
      <c r="N315" s="184" t="s">
        <v>43</v>
      </c>
      <c r="O315" s="67"/>
      <c r="P315" s="185">
        <f>O315*H315</f>
        <v>0</v>
      </c>
      <c r="Q315" s="185">
        <v>0</v>
      </c>
      <c r="R315" s="185">
        <f>Q315*H315</f>
        <v>0</v>
      </c>
      <c r="S315" s="185">
        <v>0</v>
      </c>
      <c r="T315" s="186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187" t="s">
        <v>275</v>
      </c>
      <c r="AT315" s="187" t="s">
        <v>130</v>
      </c>
      <c r="AU315" s="187" t="s">
        <v>81</v>
      </c>
      <c r="AY315" s="20" t="s">
        <v>128</v>
      </c>
      <c r="BE315" s="188">
        <f>IF(N315="základní",J315,0)</f>
        <v>0</v>
      </c>
      <c r="BF315" s="188">
        <f>IF(N315="snížená",J315,0)</f>
        <v>0</v>
      </c>
      <c r="BG315" s="188">
        <f>IF(N315="zákl. přenesená",J315,0)</f>
        <v>0</v>
      </c>
      <c r="BH315" s="188">
        <f>IF(N315="sníž. přenesená",J315,0)</f>
        <v>0</v>
      </c>
      <c r="BI315" s="188">
        <f>IF(N315="nulová",J315,0)</f>
        <v>0</v>
      </c>
      <c r="BJ315" s="20" t="s">
        <v>79</v>
      </c>
      <c r="BK315" s="188">
        <f>ROUND(I315*H315,2)</f>
        <v>0</v>
      </c>
      <c r="BL315" s="20" t="s">
        <v>275</v>
      </c>
      <c r="BM315" s="187" t="s">
        <v>478</v>
      </c>
    </row>
    <row r="316" spans="1:65" s="2" customFormat="1">
      <c r="A316" s="37"/>
      <c r="B316" s="38"/>
      <c r="C316" s="39"/>
      <c r="D316" s="189" t="s">
        <v>136</v>
      </c>
      <c r="E316" s="39"/>
      <c r="F316" s="190" t="s">
        <v>479</v>
      </c>
      <c r="G316" s="39"/>
      <c r="H316" s="39"/>
      <c r="I316" s="191"/>
      <c r="J316" s="39"/>
      <c r="K316" s="39"/>
      <c r="L316" s="42"/>
      <c r="M316" s="192"/>
      <c r="N316" s="193"/>
      <c r="O316" s="67"/>
      <c r="P316" s="67"/>
      <c r="Q316" s="67"/>
      <c r="R316" s="67"/>
      <c r="S316" s="67"/>
      <c r="T316" s="68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20" t="s">
        <v>136</v>
      </c>
      <c r="AU316" s="20" t="s">
        <v>81</v>
      </c>
    </row>
    <row r="317" spans="1:65" s="2" customFormat="1">
      <c r="A317" s="37"/>
      <c r="B317" s="38"/>
      <c r="C317" s="39"/>
      <c r="D317" s="194" t="s">
        <v>138</v>
      </c>
      <c r="E317" s="39"/>
      <c r="F317" s="195" t="s">
        <v>480</v>
      </c>
      <c r="G317" s="39"/>
      <c r="H317" s="39"/>
      <c r="I317" s="191"/>
      <c r="J317" s="39"/>
      <c r="K317" s="39"/>
      <c r="L317" s="42"/>
      <c r="M317" s="192"/>
      <c r="N317" s="193"/>
      <c r="O317" s="67"/>
      <c r="P317" s="67"/>
      <c r="Q317" s="67"/>
      <c r="R317" s="67"/>
      <c r="S317" s="67"/>
      <c r="T317" s="68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20" t="s">
        <v>138</v>
      </c>
      <c r="AU317" s="20" t="s">
        <v>81</v>
      </c>
    </row>
    <row r="318" spans="1:65" s="14" customFormat="1">
      <c r="B318" s="207"/>
      <c r="C318" s="208"/>
      <c r="D318" s="189" t="s">
        <v>146</v>
      </c>
      <c r="E318" s="209" t="s">
        <v>19</v>
      </c>
      <c r="F318" s="210" t="s">
        <v>175</v>
      </c>
      <c r="G318" s="208"/>
      <c r="H318" s="209" t="s">
        <v>19</v>
      </c>
      <c r="I318" s="211"/>
      <c r="J318" s="208"/>
      <c r="K318" s="208"/>
      <c r="L318" s="212"/>
      <c r="M318" s="213"/>
      <c r="N318" s="214"/>
      <c r="O318" s="214"/>
      <c r="P318" s="214"/>
      <c r="Q318" s="214"/>
      <c r="R318" s="214"/>
      <c r="S318" s="214"/>
      <c r="T318" s="215"/>
      <c r="AT318" s="216" t="s">
        <v>146</v>
      </c>
      <c r="AU318" s="216" t="s">
        <v>81</v>
      </c>
      <c r="AV318" s="14" t="s">
        <v>79</v>
      </c>
      <c r="AW318" s="14" t="s">
        <v>32</v>
      </c>
      <c r="AX318" s="14" t="s">
        <v>72</v>
      </c>
      <c r="AY318" s="216" t="s">
        <v>128</v>
      </c>
    </row>
    <row r="319" spans="1:65" s="14" customFormat="1">
      <c r="B319" s="207"/>
      <c r="C319" s="208"/>
      <c r="D319" s="189" t="s">
        <v>146</v>
      </c>
      <c r="E319" s="209" t="s">
        <v>19</v>
      </c>
      <c r="F319" s="210" t="s">
        <v>369</v>
      </c>
      <c r="G319" s="208"/>
      <c r="H319" s="209" t="s">
        <v>19</v>
      </c>
      <c r="I319" s="211"/>
      <c r="J319" s="208"/>
      <c r="K319" s="208"/>
      <c r="L319" s="212"/>
      <c r="M319" s="213"/>
      <c r="N319" s="214"/>
      <c r="O319" s="214"/>
      <c r="P319" s="214"/>
      <c r="Q319" s="214"/>
      <c r="R319" s="214"/>
      <c r="S319" s="214"/>
      <c r="T319" s="215"/>
      <c r="AT319" s="216" t="s">
        <v>146</v>
      </c>
      <c r="AU319" s="216" t="s">
        <v>81</v>
      </c>
      <c r="AV319" s="14" t="s">
        <v>79</v>
      </c>
      <c r="AW319" s="14" t="s">
        <v>32</v>
      </c>
      <c r="AX319" s="14" t="s">
        <v>72</v>
      </c>
      <c r="AY319" s="216" t="s">
        <v>128</v>
      </c>
    </row>
    <row r="320" spans="1:65" s="13" customFormat="1">
      <c r="B320" s="196"/>
      <c r="C320" s="197"/>
      <c r="D320" s="189" t="s">
        <v>146</v>
      </c>
      <c r="E320" s="198" t="s">
        <v>19</v>
      </c>
      <c r="F320" s="199" t="s">
        <v>481</v>
      </c>
      <c r="G320" s="197"/>
      <c r="H320" s="200">
        <v>69.224000000000004</v>
      </c>
      <c r="I320" s="201"/>
      <c r="J320" s="197"/>
      <c r="K320" s="197"/>
      <c r="L320" s="202"/>
      <c r="M320" s="203"/>
      <c r="N320" s="204"/>
      <c r="O320" s="204"/>
      <c r="P320" s="204"/>
      <c r="Q320" s="204"/>
      <c r="R320" s="204"/>
      <c r="S320" s="204"/>
      <c r="T320" s="205"/>
      <c r="AT320" s="206" t="s">
        <v>146</v>
      </c>
      <c r="AU320" s="206" t="s">
        <v>81</v>
      </c>
      <c r="AV320" s="13" t="s">
        <v>81</v>
      </c>
      <c r="AW320" s="13" t="s">
        <v>32</v>
      </c>
      <c r="AX320" s="13" t="s">
        <v>79</v>
      </c>
      <c r="AY320" s="206" t="s">
        <v>128</v>
      </c>
    </row>
    <row r="321" spans="1:65" s="2" customFormat="1" ht="16.5" customHeight="1">
      <c r="A321" s="37"/>
      <c r="B321" s="38"/>
      <c r="C321" s="232" t="s">
        <v>482</v>
      </c>
      <c r="D321" s="232" t="s">
        <v>353</v>
      </c>
      <c r="E321" s="233" t="s">
        <v>483</v>
      </c>
      <c r="F321" s="234" t="s">
        <v>484</v>
      </c>
      <c r="G321" s="235" t="s">
        <v>209</v>
      </c>
      <c r="H321" s="236">
        <v>2.1000000000000001E-2</v>
      </c>
      <c r="I321" s="237"/>
      <c r="J321" s="238">
        <f>ROUND(I321*H321,2)</f>
        <v>0</v>
      </c>
      <c r="K321" s="234" t="s">
        <v>134</v>
      </c>
      <c r="L321" s="239"/>
      <c r="M321" s="240" t="s">
        <v>19</v>
      </c>
      <c r="N321" s="241" t="s">
        <v>43</v>
      </c>
      <c r="O321" s="67"/>
      <c r="P321" s="185">
        <f>O321*H321</f>
        <v>0</v>
      </c>
      <c r="Q321" s="185">
        <v>1</v>
      </c>
      <c r="R321" s="185">
        <f>Q321*H321</f>
        <v>2.1000000000000001E-2</v>
      </c>
      <c r="S321" s="185">
        <v>0</v>
      </c>
      <c r="T321" s="186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187" t="s">
        <v>400</v>
      </c>
      <c r="AT321" s="187" t="s">
        <v>353</v>
      </c>
      <c r="AU321" s="187" t="s">
        <v>81</v>
      </c>
      <c r="AY321" s="20" t="s">
        <v>128</v>
      </c>
      <c r="BE321" s="188">
        <f>IF(N321="základní",J321,0)</f>
        <v>0</v>
      </c>
      <c r="BF321" s="188">
        <f>IF(N321="snížená",J321,0)</f>
        <v>0</v>
      </c>
      <c r="BG321" s="188">
        <f>IF(N321="zákl. přenesená",J321,0)</f>
        <v>0</v>
      </c>
      <c r="BH321" s="188">
        <f>IF(N321="sníž. přenesená",J321,0)</f>
        <v>0</v>
      </c>
      <c r="BI321" s="188">
        <f>IF(N321="nulová",J321,0)</f>
        <v>0</v>
      </c>
      <c r="BJ321" s="20" t="s">
        <v>79</v>
      </c>
      <c r="BK321" s="188">
        <f>ROUND(I321*H321,2)</f>
        <v>0</v>
      </c>
      <c r="BL321" s="20" t="s">
        <v>275</v>
      </c>
      <c r="BM321" s="187" t="s">
        <v>485</v>
      </c>
    </row>
    <row r="322" spans="1:65" s="2" customFormat="1">
      <c r="A322" s="37"/>
      <c r="B322" s="38"/>
      <c r="C322" s="39"/>
      <c r="D322" s="189" t="s">
        <v>136</v>
      </c>
      <c r="E322" s="39"/>
      <c r="F322" s="190" t="s">
        <v>484</v>
      </c>
      <c r="G322" s="39"/>
      <c r="H322" s="39"/>
      <c r="I322" s="191"/>
      <c r="J322" s="39"/>
      <c r="K322" s="39"/>
      <c r="L322" s="42"/>
      <c r="M322" s="192"/>
      <c r="N322" s="193"/>
      <c r="O322" s="67"/>
      <c r="P322" s="67"/>
      <c r="Q322" s="67"/>
      <c r="R322" s="67"/>
      <c r="S322" s="67"/>
      <c r="T322" s="68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20" t="s">
        <v>136</v>
      </c>
      <c r="AU322" s="20" t="s">
        <v>81</v>
      </c>
    </row>
    <row r="323" spans="1:65" s="13" customFormat="1">
      <c r="B323" s="196"/>
      <c r="C323" s="197"/>
      <c r="D323" s="189" t="s">
        <v>146</v>
      </c>
      <c r="E323" s="197"/>
      <c r="F323" s="199" t="s">
        <v>486</v>
      </c>
      <c r="G323" s="197"/>
      <c r="H323" s="200">
        <v>2.1000000000000001E-2</v>
      </c>
      <c r="I323" s="201"/>
      <c r="J323" s="197"/>
      <c r="K323" s="197"/>
      <c r="L323" s="202"/>
      <c r="M323" s="203"/>
      <c r="N323" s="204"/>
      <c r="O323" s="204"/>
      <c r="P323" s="204"/>
      <c r="Q323" s="204"/>
      <c r="R323" s="204"/>
      <c r="S323" s="204"/>
      <c r="T323" s="205"/>
      <c r="AT323" s="206" t="s">
        <v>146</v>
      </c>
      <c r="AU323" s="206" t="s">
        <v>81</v>
      </c>
      <c r="AV323" s="13" t="s">
        <v>81</v>
      </c>
      <c r="AW323" s="13" t="s">
        <v>4</v>
      </c>
      <c r="AX323" s="13" t="s">
        <v>79</v>
      </c>
      <c r="AY323" s="206" t="s">
        <v>128</v>
      </c>
    </row>
    <row r="324" spans="1:65" s="2" customFormat="1" ht="16.5" customHeight="1">
      <c r="A324" s="37"/>
      <c r="B324" s="38"/>
      <c r="C324" s="176" t="s">
        <v>487</v>
      </c>
      <c r="D324" s="176" t="s">
        <v>130</v>
      </c>
      <c r="E324" s="177" t="s">
        <v>488</v>
      </c>
      <c r="F324" s="178" t="s">
        <v>489</v>
      </c>
      <c r="G324" s="179" t="s">
        <v>133</v>
      </c>
      <c r="H324" s="180">
        <v>40.74</v>
      </c>
      <c r="I324" s="181"/>
      <c r="J324" s="182">
        <f>ROUND(I324*H324,2)</f>
        <v>0</v>
      </c>
      <c r="K324" s="178" t="s">
        <v>134</v>
      </c>
      <c r="L324" s="42"/>
      <c r="M324" s="183" t="s">
        <v>19</v>
      </c>
      <c r="N324" s="184" t="s">
        <v>43</v>
      </c>
      <c r="O324" s="67"/>
      <c r="P324" s="185">
        <f>O324*H324</f>
        <v>0</v>
      </c>
      <c r="Q324" s="185">
        <v>0</v>
      </c>
      <c r="R324" s="185">
        <f>Q324*H324</f>
        <v>0</v>
      </c>
      <c r="S324" s="185">
        <v>0</v>
      </c>
      <c r="T324" s="186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187" t="s">
        <v>275</v>
      </c>
      <c r="AT324" s="187" t="s">
        <v>130</v>
      </c>
      <c r="AU324" s="187" t="s">
        <v>81</v>
      </c>
      <c r="AY324" s="20" t="s">
        <v>128</v>
      </c>
      <c r="BE324" s="188">
        <f>IF(N324="základní",J324,0)</f>
        <v>0</v>
      </c>
      <c r="BF324" s="188">
        <f>IF(N324="snížená",J324,0)</f>
        <v>0</v>
      </c>
      <c r="BG324" s="188">
        <f>IF(N324="zákl. přenesená",J324,0)</f>
        <v>0</v>
      </c>
      <c r="BH324" s="188">
        <f>IF(N324="sníž. přenesená",J324,0)</f>
        <v>0</v>
      </c>
      <c r="BI324" s="188">
        <f>IF(N324="nulová",J324,0)</f>
        <v>0</v>
      </c>
      <c r="BJ324" s="20" t="s">
        <v>79</v>
      </c>
      <c r="BK324" s="188">
        <f>ROUND(I324*H324,2)</f>
        <v>0</v>
      </c>
      <c r="BL324" s="20" t="s">
        <v>275</v>
      </c>
      <c r="BM324" s="187" t="s">
        <v>490</v>
      </c>
    </row>
    <row r="325" spans="1:65" s="2" customFormat="1">
      <c r="A325" s="37"/>
      <c r="B325" s="38"/>
      <c r="C325" s="39"/>
      <c r="D325" s="189" t="s">
        <v>136</v>
      </c>
      <c r="E325" s="39"/>
      <c r="F325" s="190" t="s">
        <v>491</v>
      </c>
      <c r="G325" s="39"/>
      <c r="H325" s="39"/>
      <c r="I325" s="191"/>
      <c r="J325" s="39"/>
      <c r="K325" s="39"/>
      <c r="L325" s="42"/>
      <c r="M325" s="192"/>
      <c r="N325" s="193"/>
      <c r="O325" s="67"/>
      <c r="P325" s="67"/>
      <c r="Q325" s="67"/>
      <c r="R325" s="67"/>
      <c r="S325" s="67"/>
      <c r="T325" s="68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20" t="s">
        <v>136</v>
      </c>
      <c r="AU325" s="20" t="s">
        <v>81</v>
      </c>
    </row>
    <row r="326" spans="1:65" s="2" customFormat="1">
      <c r="A326" s="37"/>
      <c r="B326" s="38"/>
      <c r="C326" s="39"/>
      <c r="D326" s="194" t="s">
        <v>138</v>
      </c>
      <c r="E326" s="39"/>
      <c r="F326" s="195" t="s">
        <v>492</v>
      </c>
      <c r="G326" s="39"/>
      <c r="H326" s="39"/>
      <c r="I326" s="191"/>
      <c r="J326" s="39"/>
      <c r="K326" s="39"/>
      <c r="L326" s="42"/>
      <c r="M326" s="192"/>
      <c r="N326" s="193"/>
      <c r="O326" s="67"/>
      <c r="P326" s="67"/>
      <c r="Q326" s="67"/>
      <c r="R326" s="67"/>
      <c r="S326" s="67"/>
      <c r="T326" s="68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20" t="s">
        <v>138</v>
      </c>
      <c r="AU326" s="20" t="s">
        <v>81</v>
      </c>
    </row>
    <row r="327" spans="1:65" s="14" customFormat="1">
      <c r="B327" s="207"/>
      <c r="C327" s="208"/>
      <c r="D327" s="189" t="s">
        <v>146</v>
      </c>
      <c r="E327" s="209" t="s">
        <v>19</v>
      </c>
      <c r="F327" s="210" t="s">
        <v>175</v>
      </c>
      <c r="G327" s="208"/>
      <c r="H327" s="209" t="s">
        <v>19</v>
      </c>
      <c r="I327" s="211"/>
      <c r="J327" s="208"/>
      <c r="K327" s="208"/>
      <c r="L327" s="212"/>
      <c r="M327" s="213"/>
      <c r="N327" s="214"/>
      <c r="O327" s="214"/>
      <c r="P327" s="214"/>
      <c r="Q327" s="214"/>
      <c r="R327" s="214"/>
      <c r="S327" s="214"/>
      <c r="T327" s="215"/>
      <c r="AT327" s="216" t="s">
        <v>146</v>
      </c>
      <c r="AU327" s="216" t="s">
        <v>81</v>
      </c>
      <c r="AV327" s="14" t="s">
        <v>79</v>
      </c>
      <c r="AW327" s="14" t="s">
        <v>32</v>
      </c>
      <c r="AX327" s="14" t="s">
        <v>72</v>
      </c>
      <c r="AY327" s="216" t="s">
        <v>128</v>
      </c>
    </row>
    <row r="328" spans="1:65" s="13" customFormat="1">
      <c r="B328" s="196"/>
      <c r="C328" s="197"/>
      <c r="D328" s="189" t="s">
        <v>146</v>
      </c>
      <c r="E328" s="198" t="s">
        <v>19</v>
      </c>
      <c r="F328" s="199" t="s">
        <v>493</v>
      </c>
      <c r="G328" s="197"/>
      <c r="H328" s="200">
        <v>40.74</v>
      </c>
      <c r="I328" s="201"/>
      <c r="J328" s="197"/>
      <c r="K328" s="197"/>
      <c r="L328" s="202"/>
      <c r="M328" s="203"/>
      <c r="N328" s="204"/>
      <c r="O328" s="204"/>
      <c r="P328" s="204"/>
      <c r="Q328" s="204"/>
      <c r="R328" s="204"/>
      <c r="S328" s="204"/>
      <c r="T328" s="205"/>
      <c r="AT328" s="206" t="s">
        <v>146</v>
      </c>
      <c r="AU328" s="206" t="s">
        <v>81</v>
      </c>
      <c r="AV328" s="13" t="s">
        <v>81</v>
      </c>
      <c r="AW328" s="13" t="s">
        <v>32</v>
      </c>
      <c r="AX328" s="13" t="s">
        <v>79</v>
      </c>
      <c r="AY328" s="206" t="s">
        <v>128</v>
      </c>
    </row>
    <row r="329" spans="1:65" s="2" customFormat="1" ht="16.5" customHeight="1">
      <c r="A329" s="37"/>
      <c r="B329" s="38"/>
      <c r="C329" s="232" t="s">
        <v>494</v>
      </c>
      <c r="D329" s="232" t="s">
        <v>353</v>
      </c>
      <c r="E329" s="233" t="s">
        <v>483</v>
      </c>
      <c r="F329" s="234" t="s">
        <v>484</v>
      </c>
      <c r="G329" s="235" t="s">
        <v>209</v>
      </c>
      <c r="H329" s="236">
        <v>1.4E-2</v>
      </c>
      <c r="I329" s="237"/>
      <c r="J329" s="238">
        <f>ROUND(I329*H329,2)</f>
        <v>0</v>
      </c>
      <c r="K329" s="234" t="s">
        <v>134</v>
      </c>
      <c r="L329" s="239"/>
      <c r="M329" s="240" t="s">
        <v>19</v>
      </c>
      <c r="N329" s="241" t="s">
        <v>43</v>
      </c>
      <c r="O329" s="67"/>
      <c r="P329" s="185">
        <f>O329*H329</f>
        <v>0</v>
      </c>
      <c r="Q329" s="185">
        <v>1</v>
      </c>
      <c r="R329" s="185">
        <f>Q329*H329</f>
        <v>1.4E-2</v>
      </c>
      <c r="S329" s="185">
        <v>0</v>
      </c>
      <c r="T329" s="186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187" t="s">
        <v>400</v>
      </c>
      <c r="AT329" s="187" t="s">
        <v>353</v>
      </c>
      <c r="AU329" s="187" t="s">
        <v>81</v>
      </c>
      <c r="AY329" s="20" t="s">
        <v>128</v>
      </c>
      <c r="BE329" s="188">
        <f>IF(N329="základní",J329,0)</f>
        <v>0</v>
      </c>
      <c r="BF329" s="188">
        <f>IF(N329="snížená",J329,0)</f>
        <v>0</v>
      </c>
      <c r="BG329" s="188">
        <f>IF(N329="zákl. přenesená",J329,0)</f>
        <v>0</v>
      </c>
      <c r="BH329" s="188">
        <f>IF(N329="sníž. přenesená",J329,0)</f>
        <v>0</v>
      </c>
      <c r="BI329" s="188">
        <f>IF(N329="nulová",J329,0)</f>
        <v>0</v>
      </c>
      <c r="BJ329" s="20" t="s">
        <v>79</v>
      </c>
      <c r="BK329" s="188">
        <f>ROUND(I329*H329,2)</f>
        <v>0</v>
      </c>
      <c r="BL329" s="20" t="s">
        <v>275</v>
      </c>
      <c r="BM329" s="187" t="s">
        <v>495</v>
      </c>
    </row>
    <row r="330" spans="1:65" s="2" customFormat="1">
      <c r="A330" s="37"/>
      <c r="B330" s="38"/>
      <c r="C330" s="39"/>
      <c r="D330" s="189" t="s">
        <v>136</v>
      </c>
      <c r="E330" s="39"/>
      <c r="F330" s="190" t="s">
        <v>484</v>
      </c>
      <c r="G330" s="39"/>
      <c r="H330" s="39"/>
      <c r="I330" s="191"/>
      <c r="J330" s="39"/>
      <c r="K330" s="39"/>
      <c r="L330" s="42"/>
      <c r="M330" s="192"/>
      <c r="N330" s="193"/>
      <c r="O330" s="67"/>
      <c r="P330" s="67"/>
      <c r="Q330" s="67"/>
      <c r="R330" s="67"/>
      <c r="S330" s="67"/>
      <c r="T330" s="68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20" t="s">
        <v>136</v>
      </c>
      <c r="AU330" s="20" t="s">
        <v>81</v>
      </c>
    </row>
    <row r="331" spans="1:65" s="13" customFormat="1">
      <c r="B331" s="196"/>
      <c r="C331" s="197"/>
      <c r="D331" s="189" t="s">
        <v>146</v>
      </c>
      <c r="E331" s="197"/>
      <c r="F331" s="199" t="s">
        <v>496</v>
      </c>
      <c r="G331" s="197"/>
      <c r="H331" s="200">
        <v>1.4E-2</v>
      </c>
      <c r="I331" s="201"/>
      <c r="J331" s="197"/>
      <c r="K331" s="197"/>
      <c r="L331" s="202"/>
      <c r="M331" s="203"/>
      <c r="N331" s="204"/>
      <c r="O331" s="204"/>
      <c r="P331" s="204"/>
      <c r="Q331" s="204"/>
      <c r="R331" s="204"/>
      <c r="S331" s="204"/>
      <c r="T331" s="205"/>
      <c r="AT331" s="206" t="s">
        <v>146</v>
      </c>
      <c r="AU331" s="206" t="s">
        <v>81</v>
      </c>
      <c r="AV331" s="13" t="s">
        <v>81</v>
      </c>
      <c r="AW331" s="13" t="s">
        <v>4</v>
      </c>
      <c r="AX331" s="13" t="s">
        <v>79</v>
      </c>
      <c r="AY331" s="206" t="s">
        <v>128</v>
      </c>
    </row>
    <row r="332" spans="1:65" s="2" customFormat="1" ht="16.5" customHeight="1">
      <c r="A332" s="37"/>
      <c r="B332" s="38"/>
      <c r="C332" s="176" t="s">
        <v>497</v>
      </c>
      <c r="D332" s="176" t="s">
        <v>130</v>
      </c>
      <c r="E332" s="177" t="s">
        <v>498</v>
      </c>
      <c r="F332" s="178" t="s">
        <v>499</v>
      </c>
      <c r="G332" s="179" t="s">
        <v>133</v>
      </c>
      <c r="H332" s="180">
        <v>138.44800000000001</v>
      </c>
      <c r="I332" s="181"/>
      <c r="J332" s="182">
        <f>ROUND(I332*H332,2)</f>
        <v>0</v>
      </c>
      <c r="K332" s="178" t="s">
        <v>134</v>
      </c>
      <c r="L332" s="42"/>
      <c r="M332" s="183" t="s">
        <v>19</v>
      </c>
      <c r="N332" s="184" t="s">
        <v>43</v>
      </c>
      <c r="O332" s="67"/>
      <c r="P332" s="185">
        <f>O332*H332</f>
        <v>0</v>
      </c>
      <c r="Q332" s="185">
        <v>4.0000000000000002E-4</v>
      </c>
      <c r="R332" s="185">
        <f>Q332*H332</f>
        <v>5.5379200000000003E-2</v>
      </c>
      <c r="S332" s="185">
        <v>0</v>
      </c>
      <c r="T332" s="186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187" t="s">
        <v>275</v>
      </c>
      <c r="AT332" s="187" t="s">
        <v>130</v>
      </c>
      <c r="AU332" s="187" t="s">
        <v>81</v>
      </c>
      <c r="AY332" s="20" t="s">
        <v>128</v>
      </c>
      <c r="BE332" s="188">
        <f>IF(N332="základní",J332,0)</f>
        <v>0</v>
      </c>
      <c r="BF332" s="188">
        <f>IF(N332="snížená",J332,0)</f>
        <v>0</v>
      </c>
      <c r="BG332" s="188">
        <f>IF(N332="zákl. přenesená",J332,0)</f>
        <v>0</v>
      </c>
      <c r="BH332" s="188">
        <f>IF(N332="sníž. přenesená",J332,0)</f>
        <v>0</v>
      </c>
      <c r="BI332" s="188">
        <f>IF(N332="nulová",J332,0)</f>
        <v>0</v>
      </c>
      <c r="BJ332" s="20" t="s">
        <v>79</v>
      </c>
      <c r="BK332" s="188">
        <f>ROUND(I332*H332,2)</f>
        <v>0</v>
      </c>
      <c r="BL332" s="20" t="s">
        <v>275</v>
      </c>
      <c r="BM332" s="187" t="s">
        <v>500</v>
      </c>
    </row>
    <row r="333" spans="1:65" s="2" customFormat="1">
      <c r="A333" s="37"/>
      <c r="B333" s="38"/>
      <c r="C333" s="39"/>
      <c r="D333" s="189" t="s">
        <v>136</v>
      </c>
      <c r="E333" s="39"/>
      <c r="F333" s="190" t="s">
        <v>501</v>
      </c>
      <c r="G333" s="39"/>
      <c r="H333" s="39"/>
      <c r="I333" s="191"/>
      <c r="J333" s="39"/>
      <c r="K333" s="39"/>
      <c r="L333" s="42"/>
      <c r="M333" s="192"/>
      <c r="N333" s="193"/>
      <c r="O333" s="67"/>
      <c r="P333" s="67"/>
      <c r="Q333" s="67"/>
      <c r="R333" s="67"/>
      <c r="S333" s="67"/>
      <c r="T333" s="68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20" t="s">
        <v>136</v>
      </c>
      <c r="AU333" s="20" t="s">
        <v>81</v>
      </c>
    </row>
    <row r="334" spans="1:65" s="2" customFormat="1">
      <c r="A334" s="37"/>
      <c r="B334" s="38"/>
      <c r="C334" s="39"/>
      <c r="D334" s="194" t="s">
        <v>138</v>
      </c>
      <c r="E334" s="39"/>
      <c r="F334" s="195" t="s">
        <v>502</v>
      </c>
      <c r="G334" s="39"/>
      <c r="H334" s="39"/>
      <c r="I334" s="191"/>
      <c r="J334" s="39"/>
      <c r="K334" s="39"/>
      <c r="L334" s="42"/>
      <c r="M334" s="192"/>
      <c r="N334" s="193"/>
      <c r="O334" s="67"/>
      <c r="P334" s="67"/>
      <c r="Q334" s="67"/>
      <c r="R334" s="67"/>
      <c r="S334" s="67"/>
      <c r="T334" s="68"/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T334" s="20" t="s">
        <v>138</v>
      </c>
      <c r="AU334" s="20" t="s">
        <v>81</v>
      </c>
    </row>
    <row r="335" spans="1:65" s="14" customFormat="1">
      <c r="B335" s="207"/>
      <c r="C335" s="208"/>
      <c r="D335" s="189" t="s">
        <v>146</v>
      </c>
      <c r="E335" s="209" t="s">
        <v>19</v>
      </c>
      <c r="F335" s="210" t="s">
        <v>175</v>
      </c>
      <c r="G335" s="208"/>
      <c r="H335" s="209" t="s">
        <v>19</v>
      </c>
      <c r="I335" s="211"/>
      <c r="J335" s="208"/>
      <c r="K335" s="208"/>
      <c r="L335" s="212"/>
      <c r="M335" s="213"/>
      <c r="N335" s="214"/>
      <c r="O335" s="214"/>
      <c r="P335" s="214"/>
      <c r="Q335" s="214"/>
      <c r="R335" s="214"/>
      <c r="S335" s="214"/>
      <c r="T335" s="215"/>
      <c r="AT335" s="216" t="s">
        <v>146</v>
      </c>
      <c r="AU335" s="216" t="s">
        <v>81</v>
      </c>
      <c r="AV335" s="14" t="s">
        <v>79</v>
      </c>
      <c r="AW335" s="14" t="s">
        <v>32</v>
      </c>
      <c r="AX335" s="14" t="s">
        <v>72</v>
      </c>
      <c r="AY335" s="216" t="s">
        <v>128</v>
      </c>
    </row>
    <row r="336" spans="1:65" s="14" customFormat="1">
      <c r="B336" s="207"/>
      <c r="C336" s="208"/>
      <c r="D336" s="189" t="s">
        <v>146</v>
      </c>
      <c r="E336" s="209" t="s">
        <v>19</v>
      </c>
      <c r="F336" s="210" t="s">
        <v>369</v>
      </c>
      <c r="G336" s="208"/>
      <c r="H336" s="209" t="s">
        <v>19</v>
      </c>
      <c r="I336" s="211"/>
      <c r="J336" s="208"/>
      <c r="K336" s="208"/>
      <c r="L336" s="212"/>
      <c r="M336" s="213"/>
      <c r="N336" s="214"/>
      <c r="O336" s="214"/>
      <c r="P336" s="214"/>
      <c r="Q336" s="214"/>
      <c r="R336" s="214"/>
      <c r="S336" s="214"/>
      <c r="T336" s="215"/>
      <c r="AT336" s="216" t="s">
        <v>146</v>
      </c>
      <c r="AU336" s="216" t="s">
        <v>81</v>
      </c>
      <c r="AV336" s="14" t="s">
        <v>79</v>
      </c>
      <c r="AW336" s="14" t="s">
        <v>32</v>
      </c>
      <c r="AX336" s="14" t="s">
        <v>72</v>
      </c>
      <c r="AY336" s="216" t="s">
        <v>128</v>
      </c>
    </row>
    <row r="337" spans="1:65" s="13" customFormat="1">
      <c r="B337" s="196"/>
      <c r="C337" s="197"/>
      <c r="D337" s="189" t="s">
        <v>146</v>
      </c>
      <c r="E337" s="198" t="s">
        <v>19</v>
      </c>
      <c r="F337" s="199" t="s">
        <v>503</v>
      </c>
      <c r="G337" s="197"/>
      <c r="H337" s="200">
        <v>138.44800000000001</v>
      </c>
      <c r="I337" s="201"/>
      <c r="J337" s="197"/>
      <c r="K337" s="197"/>
      <c r="L337" s="202"/>
      <c r="M337" s="203"/>
      <c r="N337" s="204"/>
      <c r="O337" s="204"/>
      <c r="P337" s="204"/>
      <c r="Q337" s="204"/>
      <c r="R337" s="204"/>
      <c r="S337" s="204"/>
      <c r="T337" s="205"/>
      <c r="AT337" s="206" t="s">
        <v>146</v>
      </c>
      <c r="AU337" s="206" t="s">
        <v>81</v>
      </c>
      <c r="AV337" s="13" t="s">
        <v>81</v>
      </c>
      <c r="AW337" s="13" t="s">
        <v>32</v>
      </c>
      <c r="AX337" s="13" t="s">
        <v>79</v>
      </c>
      <c r="AY337" s="206" t="s">
        <v>128</v>
      </c>
    </row>
    <row r="338" spans="1:65" s="2" customFormat="1" ht="24.2" customHeight="1">
      <c r="A338" s="37"/>
      <c r="B338" s="38"/>
      <c r="C338" s="232" t="s">
        <v>504</v>
      </c>
      <c r="D338" s="232" t="s">
        <v>353</v>
      </c>
      <c r="E338" s="233" t="s">
        <v>505</v>
      </c>
      <c r="F338" s="234" t="s">
        <v>506</v>
      </c>
      <c r="G338" s="235" t="s">
        <v>133</v>
      </c>
      <c r="H338" s="236">
        <v>80.680999999999997</v>
      </c>
      <c r="I338" s="237"/>
      <c r="J338" s="238">
        <f>ROUND(I338*H338,2)</f>
        <v>0</v>
      </c>
      <c r="K338" s="234" t="s">
        <v>134</v>
      </c>
      <c r="L338" s="239"/>
      <c r="M338" s="240" t="s">
        <v>19</v>
      </c>
      <c r="N338" s="241" t="s">
        <v>43</v>
      </c>
      <c r="O338" s="67"/>
      <c r="P338" s="185">
        <f>O338*H338</f>
        <v>0</v>
      </c>
      <c r="Q338" s="185">
        <v>5.4000000000000003E-3</v>
      </c>
      <c r="R338" s="185">
        <f>Q338*H338</f>
        <v>0.43567739999999999</v>
      </c>
      <c r="S338" s="185">
        <v>0</v>
      </c>
      <c r="T338" s="186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187" t="s">
        <v>400</v>
      </c>
      <c r="AT338" s="187" t="s">
        <v>353</v>
      </c>
      <c r="AU338" s="187" t="s">
        <v>81</v>
      </c>
      <c r="AY338" s="20" t="s">
        <v>128</v>
      </c>
      <c r="BE338" s="188">
        <f>IF(N338="základní",J338,0)</f>
        <v>0</v>
      </c>
      <c r="BF338" s="188">
        <f>IF(N338="snížená",J338,0)</f>
        <v>0</v>
      </c>
      <c r="BG338" s="188">
        <f>IF(N338="zákl. přenesená",J338,0)</f>
        <v>0</v>
      </c>
      <c r="BH338" s="188">
        <f>IF(N338="sníž. přenesená",J338,0)</f>
        <v>0</v>
      </c>
      <c r="BI338" s="188">
        <f>IF(N338="nulová",J338,0)</f>
        <v>0</v>
      </c>
      <c r="BJ338" s="20" t="s">
        <v>79</v>
      </c>
      <c r="BK338" s="188">
        <f>ROUND(I338*H338,2)</f>
        <v>0</v>
      </c>
      <c r="BL338" s="20" t="s">
        <v>275</v>
      </c>
      <c r="BM338" s="187" t="s">
        <v>507</v>
      </c>
    </row>
    <row r="339" spans="1:65" s="2" customFormat="1" ht="19.5">
      <c r="A339" s="37"/>
      <c r="B339" s="38"/>
      <c r="C339" s="39"/>
      <c r="D339" s="189" t="s">
        <v>136</v>
      </c>
      <c r="E339" s="39"/>
      <c r="F339" s="190" t="s">
        <v>506</v>
      </c>
      <c r="G339" s="39"/>
      <c r="H339" s="39"/>
      <c r="I339" s="191"/>
      <c r="J339" s="39"/>
      <c r="K339" s="39"/>
      <c r="L339" s="42"/>
      <c r="M339" s="192"/>
      <c r="N339" s="193"/>
      <c r="O339" s="67"/>
      <c r="P339" s="67"/>
      <c r="Q339" s="67"/>
      <c r="R339" s="67"/>
      <c r="S339" s="67"/>
      <c r="T339" s="68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20" t="s">
        <v>136</v>
      </c>
      <c r="AU339" s="20" t="s">
        <v>81</v>
      </c>
    </row>
    <row r="340" spans="1:65" s="13" customFormat="1">
      <c r="B340" s="196"/>
      <c r="C340" s="197"/>
      <c r="D340" s="189" t="s">
        <v>146</v>
      </c>
      <c r="E340" s="197"/>
      <c r="F340" s="199" t="s">
        <v>508</v>
      </c>
      <c r="G340" s="197"/>
      <c r="H340" s="200">
        <v>80.680999999999997</v>
      </c>
      <c r="I340" s="201"/>
      <c r="J340" s="197"/>
      <c r="K340" s="197"/>
      <c r="L340" s="202"/>
      <c r="M340" s="203"/>
      <c r="N340" s="204"/>
      <c r="O340" s="204"/>
      <c r="P340" s="204"/>
      <c r="Q340" s="204"/>
      <c r="R340" s="204"/>
      <c r="S340" s="204"/>
      <c r="T340" s="205"/>
      <c r="AT340" s="206" t="s">
        <v>146</v>
      </c>
      <c r="AU340" s="206" t="s">
        <v>81</v>
      </c>
      <c r="AV340" s="13" t="s">
        <v>81</v>
      </c>
      <c r="AW340" s="13" t="s">
        <v>4</v>
      </c>
      <c r="AX340" s="13" t="s">
        <v>79</v>
      </c>
      <c r="AY340" s="206" t="s">
        <v>128</v>
      </c>
    </row>
    <row r="341" spans="1:65" s="2" customFormat="1" ht="24.2" customHeight="1">
      <c r="A341" s="37"/>
      <c r="B341" s="38"/>
      <c r="C341" s="232" t="s">
        <v>509</v>
      </c>
      <c r="D341" s="232" t="s">
        <v>353</v>
      </c>
      <c r="E341" s="233" t="s">
        <v>510</v>
      </c>
      <c r="F341" s="234" t="s">
        <v>511</v>
      </c>
      <c r="G341" s="235" t="s">
        <v>133</v>
      </c>
      <c r="H341" s="236">
        <v>80.680999999999997</v>
      </c>
      <c r="I341" s="237"/>
      <c r="J341" s="238">
        <f>ROUND(I341*H341,2)</f>
        <v>0</v>
      </c>
      <c r="K341" s="234" t="s">
        <v>134</v>
      </c>
      <c r="L341" s="239"/>
      <c r="M341" s="240" t="s">
        <v>19</v>
      </c>
      <c r="N341" s="241" t="s">
        <v>43</v>
      </c>
      <c r="O341" s="67"/>
      <c r="P341" s="185">
        <f>O341*H341</f>
        <v>0</v>
      </c>
      <c r="Q341" s="185">
        <v>5.3E-3</v>
      </c>
      <c r="R341" s="185">
        <f>Q341*H341</f>
        <v>0.42760929999999997</v>
      </c>
      <c r="S341" s="185">
        <v>0</v>
      </c>
      <c r="T341" s="186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187" t="s">
        <v>400</v>
      </c>
      <c r="AT341" s="187" t="s">
        <v>353</v>
      </c>
      <c r="AU341" s="187" t="s">
        <v>81</v>
      </c>
      <c r="AY341" s="20" t="s">
        <v>128</v>
      </c>
      <c r="BE341" s="188">
        <f>IF(N341="základní",J341,0)</f>
        <v>0</v>
      </c>
      <c r="BF341" s="188">
        <f>IF(N341="snížená",J341,0)</f>
        <v>0</v>
      </c>
      <c r="BG341" s="188">
        <f>IF(N341="zákl. přenesená",J341,0)</f>
        <v>0</v>
      </c>
      <c r="BH341" s="188">
        <f>IF(N341="sníž. přenesená",J341,0)</f>
        <v>0</v>
      </c>
      <c r="BI341" s="188">
        <f>IF(N341="nulová",J341,0)</f>
        <v>0</v>
      </c>
      <c r="BJ341" s="20" t="s">
        <v>79</v>
      </c>
      <c r="BK341" s="188">
        <f>ROUND(I341*H341,2)</f>
        <v>0</v>
      </c>
      <c r="BL341" s="20" t="s">
        <v>275</v>
      </c>
      <c r="BM341" s="187" t="s">
        <v>512</v>
      </c>
    </row>
    <row r="342" spans="1:65" s="2" customFormat="1" ht="19.5">
      <c r="A342" s="37"/>
      <c r="B342" s="38"/>
      <c r="C342" s="39"/>
      <c r="D342" s="189" t="s">
        <v>136</v>
      </c>
      <c r="E342" s="39"/>
      <c r="F342" s="190" t="s">
        <v>511</v>
      </c>
      <c r="G342" s="39"/>
      <c r="H342" s="39"/>
      <c r="I342" s="191"/>
      <c r="J342" s="39"/>
      <c r="K342" s="39"/>
      <c r="L342" s="42"/>
      <c r="M342" s="192"/>
      <c r="N342" s="193"/>
      <c r="O342" s="67"/>
      <c r="P342" s="67"/>
      <c r="Q342" s="67"/>
      <c r="R342" s="67"/>
      <c r="S342" s="67"/>
      <c r="T342" s="68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T342" s="20" t="s">
        <v>136</v>
      </c>
      <c r="AU342" s="20" t="s">
        <v>81</v>
      </c>
    </row>
    <row r="343" spans="1:65" s="13" customFormat="1">
      <c r="B343" s="196"/>
      <c r="C343" s="197"/>
      <c r="D343" s="189" t="s">
        <v>146</v>
      </c>
      <c r="E343" s="197"/>
      <c r="F343" s="199" t="s">
        <v>508</v>
      </c>
      <c r="G343" s="197"/>
      <c r="H343" s="200">
        <v>80.680999999999997</v>
      </c>
      <c r="I343" s="201"/>
      <c r="J343" s="197"/>
      <c r="K343" s="197"/>
      <c r="L343" s="202"/>
      <c r="M343" s="203"/>
      <c r="N343" s="204"/>
      <c r="O343" s="204"/>
      <c r="P343" s="204"/>
      <c r="Q343" s="204"/>
      <c r="R343" s="204"/>
      <c r="S343" s="204"/>
      <c r="T343" s="205"/>
      <c r="AT343" s="206" t="s">
        <v>146</v>
      </c>
      <c r="AU343" s="206" t="s">
        <v>81</v>
      </c>
      <c r="AV343" s="13" t="s">
        <v>81</v>
      </c>
      <c r="AW343" s="13" t="s">
        <v>4</v>
      </c>
      <c r="AX343" s="13" t="s">
        <v>79</v>
      </c>
      <c r="AY343" s="206" t="s">
        <v>128</v>
      </c>
    </row>
    <row r="344" spans="1:65" s="2" customFormat="1" ht="16.5" customHeight="1">
      <c r="A344" s="37"/>
      <c r="B344" s="38"/>
      <c r="C344" s="176" t="s">
        <v>513</v>
      </c>
      <c r="D344" s="176" t="s">
        <v>130</v>
      </c>
      <c r="E344" s="177" t="s">
        <v>514</v>
      </c>
      <c r="F344" s="178" t="s">
        <v>515</v>
      </c>
      <c r="G344" s="179" t="s">
        <v>133</v>
      </c>
      <c r="H344" s="180">
        <v>81.48</v>
      </c>
      <c r="I344" s="181"/>
      <c r="J344" s="182">
        <f>ROUND(I344*H344,2)</f>
        <v>0</v>
      </c>
      <c r="K344" s="178" t="s">
        <v>134</v>
      </c>
      <c r="L344" s="42"/>
      <c r="M344" s="183" t="s">
        <v>19</v>
      </c>
      <c r="N344" s="184" t="s">
        <v>43</v>
      </c>
      <c r="O344" s="67"/>
      <c r="P344" s="185">
        <f>O344*H344</f>
        <v>0</v>
      </c>
      <c r="Q344" s="185">
        <v>4.0000000000000002E-4</v>
      </c>
      <c r="R344" s="185">
        <f>Q344*H344</f>
        <v>3.2592000000000003E-2</v>
      </c>
      <c r="S344" s="185">
        <v>0</v>
      </c>
      <c r="T344" s="186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187" t="s">
        <v>275</v>
      </c>
      <c r="AT344" s="187" t="s">
        <v>130</v>
      </c>
      <c r="AU344" s="187" t="s">
        <v>81</v>
      </c>
      <c r="AY344" s="20" t="s">
        <v>128</v>
      </c>
      <c r="BE344" s="188">
        <f>IF(N344="základní",J344,0)</f>
        <v>0</v>
      </c>
      <c r="BF344" s="188">
        <f>IF(N344="snížená",J344,0)</f>
        <v>0</v>
      </c>
      <c r="BG344" s="188">
        <f>IF(N344="zákl. přenesená",J344,0)</f>
        <v>0</v>
      </c>
      <c r="BH344" s="188">
        <f>IF(N344="sníž. přenesená",J344,0)</f>
        <v>0</v>
      </c>
      <c r="BI344" s="188">
        <f>IF(N344="nulová",J344,0)</f>
        <v>0</v>
      </c>
      <c r="BJ344" s="20" t="s">
        <v>79</v>
      </c>
      <c r="BK344" s="188">
        <f>ROUND(I344*H344,2)</f>
        <v>0</v>
      </c>
      <c r="BL344" s="20" t="s">
        <v>275</v>
      </c>
      <c r="BM344" s="187" t="s">
        <v>516</v>
      </c>
    </row>
    <row r="345" spans="1:65" s="2" customFormat="1">
      <c r="A345" s="37"/>
      <c r="B345" s="38"/>
      <c r="C345" s="39"/>
      <c r="D345" s="189" t="s">
        <v>136</v>
      </c>
      <c r="E345" s="39"/>
      <c r="F345" s="190" t="s">
        <v>517</v>
      </c>
      <c r="G345" s="39"/>
      <c r="H345" s="39"/>
      <c r="I345" s="191"/>
      <c r="J345" s="39"/>
      <c r="K345" s="39"/>
      <c r="L345" s="42"/>
      <c r="M345" s="192"/>
      <c r="N345" s="193"/>
      <c r="O345" s="67"/>
      <c r="P345" s="67"/>
      <c r="Q345" s="67"/>
      <c r="R345" s="67"/>
      <c r="S345" s="67"/>
      <c r="T345" s="68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T345" s="20" t="s">
        <v>136</v>
      </c>
      <c r="AU345" s="20" t="s">
        <v>81</v>
      </c>
    </row>
    <row r="346" spans="1:65" s="2" customFormat="1">
      <c r="A346" s="37"/>
      <c r="B346" s="38"/>
      <c r="C346" s="39"/>
      <c r="D346" s="194" t="s">
        <v>138</v>
      </c>
      <c r="E346" s="39"/>
      <c r="F346" s="195" t="s">
        <v>518</v>
      </c>
      <c r="G346" s="39"/>
      <c r="H346" s="39"/>
      <c r="I346" s="191"/>
      <c r="J346" s="39"/>
      <c r="K346" s="39"/>
      <c r="L346" s="42"/>
      <c r="M346" s="192"/>
      <c r="N346" s="193"/>
      <c r="O346" s="67"/>
      <c r="P346" s="67"/>
      <c r="Q346" s="67"/>
      <c r="R346" s="67"/>
      <c r="S346" s="67"/>
      <c r="T346" s="68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T346" s="20" t="s">
        <v>138</v>
      </c>
      <c r="AU346" s="20" t="s">
        <v>81</v>
      </c>
    </row>
    <row r="347" spans="1:65" s="14" customFormat="1">
      <c r="B347" s="207"/>
      <c r="C347" s="208"/>
      <c r="D347" s="189" t="s">
        <v>146</v>
      </c>
      <c r="E347" s="209" t="s">
        <v>19</v>
      </c>
      <c r="F347" s="210" t="s">
        <v>175</v>
      </c>
      <c r="G347" s="208"/>
      <c r="H347" s="209" t="s">
        <v>19</v>
      </c>
      <c r="I347" s="211"/>
      <c r="J347" s="208"/>
      <c r="K347" s="208"/>
      <c r="L347" s="212"/>
      <c r="M347" s="213"/>
      <c r="N347" s="214"/>
      <c r="O347" s="214"/>
      <c r="P347" s="214"/>
      <c r="Q347" s="214"/>
      <c r="R347" s="214"/>
      <c r="S347" s="214"/>
      <c r="T347" s="215"/>
      <c r="AT347" s="216" t="s">
        <v>146</v>
      </c>
      <c r="AU347" s="216" t="s">
        <v>81</v>
      </c>
      <c r="AV347" s="14" t="s">
        <v>79</v>
      </c>
      <c r="AW347" s="14" t="s">
        <v>32</v>
      </c>
      <c r="AX347" s="14" t="s">
        <v>72</v>
      </c>
      <c r="AY347" s="216" t="s">
        <v>128</v>
      </c>
    </row>
    <row r="348" spans="1:65" s="13" customFormat="1">
      <c r="B348" s="196"/>
      <c r="C348" s="197"/>
      <c r="D348" s="189" t="s">
        <v>146</v>
      </c>
      <c r="E348" s="198" t="s">
        <v>19</v>
      </c>
      <c r="F348" s="199" t="s">
        <v>519</v>
      </c>
      <c r="G348" s="197"/>
      <c r="H348" s="200">
        <v>81.48</v>
      </c>
      <c r="I348" s="201"/>
      <c r="J348" s="197"/>
      <c r="K348" s="197"/>
      <c r="L348" s="202"/>
      <c r="M348" s="203"/>
      <c r="N348" s="204"/>
      <c r="O348" s="204"/>
      <c r="P348" s="204"/>
      <c r="Q348" s="204"/>
      <c r="R348" s="204"/>
      <c r="S348" s="204"/>
      <c r="T348" s="205"/>
      <c r="AT348" s="206" t="s">
        <v>146</v>
      </c>
      <c r="AU348" s="206" t="s">
        <v>81</v>
      </c>
      <c r="AV348" s="13" t="s">
        <v>81</v>
      </c>
      <c r="AW348" s="13" t="s">
        <v>32</v>
      </c>
      <c r="AX348" s="13" t="s">
        <v>79</v>
      </c>
      <c r="AY348" s="206" t="s">
        <v>128</v>
      </c>
    </row>
    <row r="349" spans="1:65" s="2" customFormat="1" ht="24.2" customHeight="1">
      <c r="A349" s="37"/>
      <c r="B349" s="38"/>
      <c r="C349" s="232" t="s">
        <v>520</v>
      </c>
      <c r="D349" s="232" t="s">
        <v>353</v>
      </c>
      <c r="E349" s="233" t="s">
        <v>505</v>
      </c>
      <c r="F349" s="234" t="s">
        <v>506</v>
      </c>
      <c r="G349" s="235" t="s">
        <v>133</v>
      </c>
      <c r="H349" s="236">
        <v>49.744</v>
      </c>
      <c r="I349" s="237"/>
      <c r="J349" s="238">
        <f>ROUND(I349*H349,2)</f>
        <v>0</v>
      </c>
      <c r="K349" s="234" t="s">
        <v>134</v>
      </c>
      <c r="L349" s="239"/>
      <c r="M349" s="240" t="s">
        <v>19</v>
      </c>
      <c r="N349" s="241" t="s">
        <v>43</v>
      </c>
      <c r="O349" s="67"/>
      <c r="P349" s="185">
        <f>O349*H349</f>
        <v>0</v>
      </c>
      <c r="Q349" s="185">
        <v>5.4000000000000003E-3</v>
      </c>
      <c r="R349" s="185">
        <f>Q349*H349</f>
        <v>0.26861760000000001</v>
      </c>
      <c r="S349" s="185">
        <v>0</v>
      </c>
      <c r="T349" s="186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187" t="s">
        <v>400</v>
      </c>
      <c r="AT349" s="187" t="s">
        <v>353</v>
      </c>
      <c r="AU349" s="187" t="s">
        <v>81</v>
      </c>
      <c r="AY349" s="20" t="s">
        <v>128</v>
      </c>
      <c r="BE349" s="188">
        <f>IF(N349="základní",J349,0)</f>
        <v>0</v>
      </c>
      <c r="BF349" s="188">
        <f>IF(N349="snížená",J349,0)</f>
        <v>0</v>
      </c>
      <c r="BG349" s="188">
        <f>IF(N349="zákl. přenesená",J349,0)</f>
        <v>0</v>
      </c>
      <c r="BH349" s="188">
        <f>IF(N349="sníž. přenesená",J349,0)</f>
        <v>0</v>
      </c>
      <c r="BI349" s="188">
        <f>IF(N349="nulová",J349,0)</f>
        <v>0</v>
      </c>
      <c r="BJ349" s="20" t="s">
        <v>79</v>
      </c>
      <c r="BK349" s="188">
        <f>ROUND(I349*H349,2)</f>
        <v>0</v>
      </c>
      <c r="BL349" s="20" t="s">
        <v>275</v>
      </c>
      <c r="BM349" s="187" t="s">
        <v>521</v>
      </c>
    </row>
    <row r="350" spans="1:65" s="2" customFormat="1" ht="19.5">
      <c r="A350" s="37"/>
      <c r="B350" s="38"/>
      <c r="C350" s="39"/>
      <c r="D350" s="189" t="s">
        <v>136</v>
      </c>
      <c r="E350" s="39"/>
      <c r="F350" s="190" t="s">
        <v>506</v>
      </c>
      <c r="G350" s="39"/>
      <c r="H350" s="39"/>
      <c r="I350" s="191"/>
      <c r="J350" s="39"/>
      <c r="K350" s="39"/>
      <c r="L350" s="42"/>
      <c r="M350" s="192"/>
      <c r="N350" s="193"/>
      <c r="O350" s="67"/>
      <c r="P350" s="67"/>
      <c r="Q350" s="67"/>
      <c r="R350" s="67"/>
      <c r="S350" s="67"/>
      <c r="T350" s="68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T350" s="20" t="s">
        <v>136</v>
      </c>
      <c r="AU350" s="20" t="s">
        <v>81</v>
      </c>
    </row>
    <row r="351" spans="1:65" s="13" customFormat="1">
      <c r="B351" s="196"/>
      <c r="C351" s="197"/>
      <c r="D351" s="189" t="s">
        <v>146</v>
      </c>
      <c r="E351" s="197"/>
      <c r="F351" s="199" t="s">
        <v>522</v>
      </c>
      <c r="G351" s="197"/>
      <c r="H351" s="200">
        <v>49.744</v>
      </c>
      <c r="I351" s="201"/>
      <c r="J351" s="197"/>
      <c r="K351" s="197"/>
      <c r="L351" s="202"/>
      <c r="M351" s="203"/>
      <c r="N351" s="204"/>
      <c r="O351" s="204"/>
      <c r="P351" s="204"/>
      <c r="Q351" s="204"/>
      <c r="R351" s="204"/>
      <c r="S351" s="204"/>
      <c r="T351" s="205"/>
      <c r="AT351" s="206" t="s">
        <v>146</v>
      </c>
      <c r="AU351" s="206" t="s">
        <v>81</v>
      </c>
      <c r="AV351" s="13" t="s">
        <v>81</v>
      </c>
      <c r="AW351" s="13" t="s">
        <v>4</v>
      </c>
      <c r="AX351" s="13" t="s">
        <v>79</v>
      </c>
      <c r="AY351" s="206" t="s">
        <v>128</v>
      </c>
    </row>
    <row r="352" spans="1:65" s="2" customFormat="1" ht="24.2" customHeight="1">
      <c r="A352" s="37"/>
      <c r="B352" s="38"/>
      <c r="C352" s="232" t="s">
        <v>523</v>
      </c>
      <c r="D352" s="232" t="s">
        <v>353</v>
      </c>
      <c r="E352" s="233" t="s">
        <v>510</v>
      </c>
      <c r="F352" s="234" t="s">
        <v>511</v>
      </c>
      <c r="G352" s="235" t="s">
        <v>133</v>
      </c>
      <c r="H352" s="236">
        <v>49.744</v>
      </c>
      <c r="I352" s="237"/>
      <c r="J352" s="238">
        <f>ROUND(I352*H352,2)</f>
        <v>0</v>
      </c>
      <c r="K352" s="234" t="s">
        <v>134</v>
      </c>
      <c r="L352" s="239"/>
      <c r="M352" s="240" t="s">
        <v>19</v>
      </c>
      <c r="N352" s="241" t="s">
        <v>43</v>
      </c>
      <c r="O352" s="67"/>
      <c r="P352" s="185">
        <f>O352*H352</f>
        <v>0</v>
      </c>
      <c r="Q352" s="185">
        <v>5.3E-3</v>
      </c>
      <c r="R352" s="185">
        <f>Q352*H352</f>
        <v>0.26364320000000002</v>
      </c>
      <c r="S352" s="185">
        <v>0</v>
      </c>
      <c r="T352" s="186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187" t="s">
        <v>400</v>
      </c>
      <c r="AT352" s="187" t="s">
        <v>353</v>
      </c>
      <c r="AU352" s="187" t="s">
        <v>81</v>
      </c>
      <c r="AY352" s="20" t="s">
        <v>128</v>
      </c>
      <c r="BE352" s="188">
        <f>IF(N352="základní",J352,0)</f>
        <v>0</v>
      </c>
      <c r="BF352" s="188">
        <f>IF(N352="snížená",J352,0)</f>
        <v>0</v>
      </c>
      <c r="BG352" s="188">
        <f>IF(N352="zákl. přenesená",J352,0)</f>
        <v>0</v>
      </c>
      <c r="BH352" s="188">
        <f>IF(N352="sníž. přenesená",J352,0)</f>
        <v>0</v>
      </c>
      <c r="BI352" s="188">
        <f>IF(N352="nulová",J352,0)</f>
        <v>0</v>
      </c>
      <c r="BJ352" s="20" t="s">
        <v>79</v>
      </c>
      <c r="BK352" s="188">
        <f>ROUND(I352*H352,2)</f>
        <v>0</v>
      </c>
      <c r="BL352" s="20" t="s">
        <v>275</v>
      </c>
      <c r="BM352" s="187" t="s">
        <v>524</v>
      </c>
    </row>
    <row r="353" spans="1:65" s="2" customFormat="1" ht="19.5">
      <c r="A353" s="37"/>
      <c r="B353" s="38"/>
      <c r="C353" s="39"/>
      <c r="D353" s="189" t="s">
        <v>136</v>
      </c>
      <c r="E353" s="39"/>
      <c r="F353" s="190" t="s">
        <v>511</v>
      </c>
      <c r="G353" s="39"/>
      <c r="H353" s="39"/>
      <c r="I353" s="191"/>
      <c r="J353" s="39"/>
      <c r="K353" s="39"/>
      <c r="L353" s="42"/>
      <c r="M353" s="192"/>
      <c r="N353" s="193"/>
      <c r="O353" s="67"/>
      <c r="P353" s="67"/>
      <c r="Q353" s="67"/>
      <c r="R353" s="67"/>
      <c r="S353" s="67"/>
      <c r="T353" s="68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T353" s="20" t="s">
        <v>136</v>
      </c>
      <c r="AU353" s="20" t="s">
        <v>81</v>
      </c>
    </row>
    <row r="354" spans="1:65" s="13" customFormat="1">
      <c r="B354" s="196"/>
      <c r="C354" s="197"/>
      <c r="D354" s="189" t="s">
        <v>146</v>
      </c>
      <c r="E354" s="197"/>
      <c r="F354" s="199" t="s">
        <v>522</v>
      </c>
      <c r="G354" s="197"/>
      <c r="H354" s="200">
        <v>49.744</v>
      </c>
      <c r="I354" s="201"/>
      <c r="J354" s="197"/>
      <c r="K354" s="197"/>
      <c r="L354" s="202"/>
      <c r="M354" s="203"/>
      <c r="N354" s="204"/>
      <c r="O354" s="204"/>
      <c r="P354" s="204"/>
      <c r="Q354" s="204"/>
      <c r="R354" s="204"/>
      <c r="S354" s="204"/>
      <c r="T354" s="205"/>
      <c r="AT354" s="206" t="s">
        <v>146</v>
      </c>
      <c r="AU354" s="206" t="s">
        <v>81</v>
      </c>
      <c r="AV354" s="13" t="s">
        <v>81</v>
      </c>
      <c r="AW354" s="13" t="s">
        <v>4</v>
      </c>
      <c r="AX354" s="13" t="s">
        <v>79</v>
      </c>
      <c r="AY354" s="206" t="s">
        <v>128</v>
      </c>
    </row>
    <row r="355" spans="1:65" s="2" customFormat="1" ht="16.5" customHeight="1">
      <c r="A355" s="37"/>
      <c r="B355" s="38"/>
      <c r="C355" s="176" t="s">
        <v>525</v>
      </c>
      <c r="D355" s="176" t="s">
        <v>130</v>
      </c>
      <c r="E355" s="177" t="s">
        <v>526</v>
      </c>
      <c r="F355" s="178" t="s">
        <v>527</v>
      </c>
      <c r="G355" s="179" t="s">
        <v>133</v>
      </c>
      <c r="H355" s="180">
        <v>40.74</v>
      </c>
      <c r="I355" s="181"/>
      <c r="J355" s="182">
        <f>ROUND(I355*H355,2)</f>
        <v>0</v>
      </c>
      <c r="K355" s="178" t="s">
        <v>134</v>
      </c>
      <c r="L355" s="42"/>
      <c r="M355" s="183" t="s">
        <v>19</v>
      </c>
      <c r="N355" s="184" t="s">
        <v>43</v>
      </c>
      <c r="O355" s="67"/>
      <c r="P355" s="185">
        <f>O355*H355</f>
        <v>0</v>
      </c>
      <c r="Q355" s="185">
        <v>4.0000000000000002E-4</v>
      </c>
      <c r="R355" s="185">
        <f>Q355*H355</f>
        <v>1.6296000000000001E-2</v>
      </c>
      <c r="S355" s="185">
        <v>0</v>
      </c>
      <c r="T355" s="186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187" t="s">
        <v>275</v>
      </c>
      <c r="AT355" s="187" t="s">
        <v>130</v>
      </c>
      <c r="AU355" s="187" t="s">
        <v>81</v>
      </c>
      <c r="AY355" s="20" t="s">
        <v>128</v>
      </c>
      <c r="BE355" s="188">
        <f>IF(N355="základní",J355,0)</f>
        <v>0</v>
      </c>
      <c r="BF355" s="188">
        <f>IF(N355="snížená",J355,0)</f>
        <v>0</v>
      </c>
      <c r="BG355" s="188">
        <f>IF(N355="zákl. přenesená",J355,0)</f>
        <v>0</v>
      </c>
      <c r="BH355" s="188">
        <f>IF(N355="sníž. přenesená",J355,0)</f>
        <v>0</v>
      </c>
      <c r="BI355" s="188">
        <f>IF(N355="nulová",J355,0)</f>
        <v>0</v>
      </c>
      <c r="BJ355" s="20" t="s">
        <v>79</v>
      </c>
      <c r="BK355" s="188">
        <f>ROUND(I355*H355,2)</f>
        <v>0</v>
      </c>
      <c r="BL355" s="20" t="s">
        <v>275</v>
      </c>
      <c r="BM355" s="187" t="s">
        <v>528</v>
      </c>
    </row>
    <row r="356" spans="1:65" s="2" customFormat="1" ht="19.5">
      <c r="A356" s="37"/>
      <c r="B356" s="38"/>
      <c r="C356" s="39"/>
      <c r="D356" s="189" t="s">
        <v>136</v>
      </c>
      <c r="E356" s="39"/>
      <c r="F356" s="190" t="s">
        <v>529</v>
      </c>
      <c r="G356" s="39"/>
      <c r="H356" s="39"/>
      <c r="I356" s="191"/>
      <c r="J356" s="39"/>
      <c r="K356" s="39"/>
      <c r="L356" s="42"/>
      <c r="M356" s="192"/>
      <c r="N356" s="193"/>
      <c r="O356" s="67"/>
      <c r="P356" s="67"/>
      <c r="Q356" s="67"/>
      <c r="R356" s="67"/>
      <c r="S356" s="67"/>
      <c r="T356" s="68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T356" s="20" t="s">
        <v>136</v>
      </c>
      <c r="AU356" s="20" t="s">
        <v>81</v>
      </c>
    </row>
    <row r="357" spans="1:65" s="2" customFormat="1">
      <c r="A357" s="37"/>
      <c r="B357" s="38"/>
      <c r="C357" s="39"/>
      <c r="D357" s="194" t="s">
        <v>138</v>
      </c>
      <c r="E357" s="39"/>
      <c r="F357" s="195" t="s">
        <v>530</v>
      </c>
      <c r="G357" s="39"/>
      <c r="H357" s="39"/>
      <c r="I357" s="191"/>
      <c r="J357" s="39"/>
      <c r="K357" s="39"/>
      <c r="L357" s="42"/>
      <c r="M357" s="192"/>
      <c r="N357" s="193"/>
      <c r="O357" s="67"/>
      <c r="P357" s="67"/>
      <c r="Q357" s="67"/>
      <c r="R357" s="67"/>
      <c r="S357" s="67"/>
      <c r="T357" s="68"/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T357" s="20" t="s">
        <v>138</v>
      </c>
      <c r="AU357" s="20" t="s">
        <v>81</v>
      </c>
    </row>
    <row r="358" spans="1:65" s="14" customFormat="1">
      <c r="B358" s="207"/>
      <c r="C358" s="208"/>
      <c r="D358" s="189" t="s">
        <v>146</v>
      </c>
      <c r="E358" s="209" t="s">
        <v>19</v>
      </c>
      <c r="F358" s="210" t="s">
        <v>175</v>
      </c>
      <c r="G358" s="208"/>
      <c r="H358" s="209" t="s">
        <v>19</v>
      </c>
      <c r="I358" s="211"/>
      <c r="J358" s="208"/>
      <c r="K358" s="208"/>
      <c r="L358" s="212"/>
      <c r="M358" s="213"/>
      <c r="N358" s="214"/>
      <c r="O358" s="214"/>
      <c r="P358" s="214"/>
      <c r="Q358" s="214"/>
      <c r="R358" s="214"/>
      <c r="S358" s="214"/>
      <c r="T358" s="215"/>
      <c r="AT358" s="216" t="s">
        <v>146</v>
      </c>
      <c r="AU358" s="216" t="s">
        <v>81</v>
      </c>
      <c r="AV358" s="14" t="s">
        <v>79</v>
      </c>
      <c r="AW358" s="14" t="s">
        <v>32</v>
      </c>
      <c r="AX358" s="14" t="s">
        <v>72</v>
      </c>
      <c r="AY358" s="216" t="s">
        <v>128</v>
      </c>
    </row>
    <row r="359" spans="1:65" s="13" customFormat="1">
      <c r="B359" s="196"/>
      <c r="C359" s="197"/>
      <c r="D359" s="189" t="s">
        <v>146</v>
      </c>
      <c r="E359" s="198" t="s">
        <v>19</v>
      </c>
      <c r="F359" s="199" t="s">
        <v>493</v>
      </c>
      <c r="G359" s="197"/>
      <c r="H359" s="200">
        <v>40.74</v>
      </c>
      <c r="I359" s="201"/>
      <c r="J359" s="197"/>
      <c r="K359" s="197"/>
      <c r="L359" s="202"/>
      <c r="M359" s="203"/>
      <c r="N359" s="204"/>
      <c r="O359" s="204"/>
      <c r="P359" s="204"/>
      <c r="Q359" s="204"/>
      <c r="R359" s="204"/>
      <c r="S359" s="204"/>
      <c r="T359" s="205"/>
      <c r="AT359" s="206" t="s">
        <v>146</v>
      </c>
      <c r="AU359" s="206" t="s">
        <v>81</v>
      </c>
      <c r="AV359" s="13" t="s">
        <v>81</v>
      </c>
      <c r="AW359" s="13" t="s">
        <v>32</v>
      </c>
      <c r="AX359" s="13" t="s">
        <v>79</v>
      </c>
      <c r="AY359" s="206" t="s">
        <v>128</v>
      </c>
    </row>
    <row r="360" spans="1:65" s="2" customFormat="1" ht="16.5" customHeight="1">
      <c r="A360" s="37"/>
      <c r="B360" s="38"/>
      <c r="C360" s="176" t="s">
        <v>531</v>
      </c>
      <c r="D360" s="176" t="s">
        <v>130</v>
      </c>
      <c r="E360" s="177" t="s">
        <v>532</v>
      </c>
      <c r="F360" s="178" t="s">
        <v>533</v>
      </c>
      <c r="G360" s="179" t="s">
        <v>133</v>
      </c>
      <c r="H360" s="180">
        <v>53.648000000000003</v>
      </c>
      <c r="I360" s="181"/>
      <c r="J360" s="182">
        <f>ROUND(I360*H360,2)</f>
        <v>0</v>
      </c>
      <c r="K360" s="178" t="s">
        <v>134</v>
      </c>
      <c r="L360" s="42"/>
      <c r="M360" s="183" t="s">
        <v>19</v>
      </c>
      <c r="N360" s="184" t="s">
        <v>43</v>
      </c>
      <c r="O360" s="67"/>
      <c r="P360" s="185">
        <f>O360*H360</f>
        <v>0</v>
      </c>
      <c r="Q360" s="185">
        <v>7.6999999999999996E-4</v>
      </c>
      <c r="R360" s="185">
        <f>Q360*H360</f>
        <v>4.1308959999999999E-2</v>
      </c>
      <c r="S360" s="185">
        <v>0</v>
      </c>
      <c r="T360" s="186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187" t="s">
        <v>275</v>
      </c>
      <c r="AT360" s="187" t="s">
        <v>130</v>
      </c>
      <c r="AU360" s="187" t="s">
        <v>81</v>
      </c>
      <c r="AY360" s="20" t="s">
        <v>128</v>
      </c>
      <c r="BE360" s="188">
        <f>IF(N360="základní",J360,0)</f>
        <v>0</v>
      </c>
      <c r="BF360" s="188">
        <f>IF(N360="snížená",J360,0)</f>
        <v>0</v>
      </c>
      <c r="BG360" s="188">
        <f>IF(N360="zákl. přenesená",J360,0)</f>
        <v>0</v>
      </c>
      <c r="BH360" s="188">
        <f>IF(N360="sníž. přenesená",J360,0)</f>
        <v>0</v>
      </c>
      <c r="BI360" s="188">
        <f>IF(N360="nulová",J360,0)</f>
        <v>0</v>
      </c>
      <c r="BJ360" s="20" t="s">
        <v>79</v>
      </c>
      <c r="BK360" s="188">
        <f>ROUND(I360*H360,2)</f>
        <v>0</v>
      </c>
      <c r="BL360" s="20" t="s">
        <v>275</v>
      </c>
      <c r="BM360" s="187" t="s">
        <v>534</v>
      </c>
    </row>
    <row r="361" spans="1:65" s="2" customFormat="1">
      <c r="A361" s="37"/>
      <c r="B361" s="38"/>
      <c r="C361" s="39"/>
      <c r="D361" s="189" t="s">
        <v>136</v>
      </c>
      <c r="E361" s="39"/>
      <c r="F361" s="190" t="s">
        <v>535</v>
      </c>
      <c r="G361" s="39"/>
      <c r="H361" s="39"/>
      <c r="I361" s="191"/>
      <c r="J361" s="39"/>
      <c r="K361" s="39"/>
      <c r="L361" s="42"/>
      <c r="M361" s="192"/>
      <c r="N361" s="193"/>
      <c r="O361" s="67"/>
      <c r="P361" s="67"/>
      <c r="Q361" s="67"/>
      <c r="R361" s="67"/>
      <c r="S361" s="67"/>
      <c r="T361" s="68"/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T361" s="20" t="s">
        <v>136</v>
      </c>
      <c r="AU361" s="20" t="s">
        <v>81</v>
      </c>
    </row>
    <row r="362" spans="1:65" s="2" customFormat="1">
      <c r="A362" s="37"/>
      <c r="B362" s="38"/>
      <c r="C362" s="39"/>
      <c r="D362" s="194" t="s">
        <v>138</v>
      </c>
      <c r="E362" s="39"/>
      <c r="F362" s="195" t="s">
        <v>536</v>
      </c>
      <c r="G362" s="39"/>
      <c r="H362" s="39"/>
      <c r="I362" s="191"/>
      <c r="J362" s="39"/>
      <c r="K362" s="39"/>
      <c r="L362" s="42"/>
      <c r="M362" s="192"/>
      <c r="N362" s="193"/>
      <c r="O362" s="67"/>
      <c r="P362" s="67"/>
      <c r="Q362" s="67"/>
      <c r="R362" s="67"/>
      <c r="S362" s="67"/>
      <c r="T362" s="68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T362" s="20" t="s">
        <v>138</v>
      </c>
      <c r="AU362" s="20" t="s">
        <v>81</v>
      </c>
    </row>
    <row r="363" spans="1:65" s="14" customFormat="1">
      <c r="B363" s="207"/>
      <c r="C363" s="208"/>
      <c r="D363" s="189" t="s">
        <v>146</v>
      </c>
      <c r="E363" s="209" t="s">
        <v>19</v>
      </c>
      <c r="F363" s="210" t="s">
        <v>175</v>
      </c>
      <c r="G363" s="208"/>
      <c r="H363" s="209" t="s">
        <v>19</v>
      </c>
      <c r="I363" s="211"/>
      <c r="J363" s="208"/>
      <c r="K363" s="208"/>
      <c r="L363" s="212"/>
      <c r="M363" s="213"/>
      <c r="N363" s="214"/>
      <c r="O363" s="214"/>
      <c r="P363" s="214"/>
      <c r="Q363" s="214"/>
      <c r="R363" s="214"/>
      <c r="S363" s="214"/>
      <c r="T363" s="215"/>
      <c r="AT363" s="216" t="s">
        <v>146</v>
      </c>
      <c r="AU363" s="216" t="s">
        <v>81</v>
      </c>
      <c r="AV363" s="14" t="s">
        <v>79</v>
      </c>
      <c r="AW363" s="14" t="s">
        <v>32</v>
      </c>
      <c r="AX363" s="14" t="s">
        <v>72</v>
      </c>
      <c r="AY363" s="216" t="s">
        <v>128</v>
      </c>
    </row>
    <row r="364" spans="1:65" s="14" customFormat="1">
      <c r="B364" s="207"/>
      <c r="C364" s="208"/>
      <c r="D364" s="189" t="s">
        <v>146</v>
      </c>
      <c r="E364" s="209" t="s">
        <v>19</v>
      </c>
      <c r="F364" s="210" t="s">
        <v>369</v>
      </c>
      <c r="G364" s="208"/>
      <c r="H364" s="209" t="s">
        <v>19</v>
      </c>
      <c r="I364" s="211"/>
      <c r="J364" s="208"/>
      <c r="K364" s="208"/>
      <c r="L364" s="212"/>
      <c r="M364" s="213"/>
      <c r="N364" s="214"/>
      <c r="O364" s="214"/>
      <c r="P364" s="214"/>
      <c r="Q364" s="214"/>
      <c r="R364" s="214"/>
      <c r="S364" s="214"/>
      <c r="T364" s="215"/>
      <c r="AT364" s="216" t="s">
        <v>146</v>
      </c>
      <c r="AU364" s="216" t="s">
        <v>81</v>
      </c>
      <c r="AV364" s="14" t="s">
        <v>79</v>
      </c>
      <c r="AW364" s="14" t="s">
        <v>32</v>
      </c>
      <c r="AX364" s="14" t="s">
        <v>72</v>
      </c>
      <c r="AY364" s="216" t="s">
        <v>128</v>
      </c>
    </row>
    <row r="365" spans="1:65" s="13" customFormat="1">
      <c r="B365" s="196"/>
      <c r="C365" s="197"/>
      <c r="D365" s="189" t="s">
        <v>146</v>
      </c>
      <c r="E365" s="198" t="s">
        <v>19</v>
      </c>
      <c r="F365" s="199" t="s">
        <v>537</v>
      </c>
      <c r="G365" s="197"/>
      <c r="H365" s="200">
        <v>26.824000000000002</v>
      </c>
      <c r="I365" s="201"/>
      <c r="J365" s="197"/>
      <c r="K365" s="197"/>
      <c r="L365" s="202"/>
      <c r="M365" s="203"/>
      <c r="N365" s="204"/>
      <c r="O365" s="204"/>
      <c r="P365" s="204"/>
      <c r="Q365" s="204"/>
      <c r="R365" s="204"/>
      <c r="S365" s="204"/>
      <c r="T365" s="205"/>
      <c r="AT365" s="206" t="s">
        <v>146</v>
      </c>
      <c r="AU365" s="206" t="s">
        <v>81</v>
      </c>
      <c r="AV365" s="13" t="s">
        <v>81</v>
      </c>
      <c r="AW365" s="13" t="s">
        <v>32</v>
      </c>
      <c r="AX365" s="13" t="s">
        <v>72</v>
      </c>
      <c r="AY365" s="206" t="s">
        <v>128</v>
      </c>
    </row>
    <row r="366" spans="1:65" s="13" customFormat="1">
      <c r="B366" s="196"/>
      <c r="C366" s="197"/>
      <c r="D366" s="189" t="s">
        <v>146</v>
      </c>
      <c r="E366" s="198" t="s">
        <v>19</v>
      </c>
      <c r="F366" s="199" t="s">
        <v>538</v>
      </c>
      <c r="G366" s="197"/>
      <c r="H366" s="200">
        <v>53.648000000000003</v>
      </c>
      <c r="I366" s="201"/>
      <c r="J366" s="197"/>
      <c r="K366" s="197"/>
      <c r="L366" s="202"/>
      <c r="M366" s="203"/>
      <c r="N366" s="204"/>
      <c r="O366" s="204"/>
      <c r="P366" s="204"/>
      <c r="Q366" s="204"/>
      <c r="R366" s="204"/>
      <c r="S366" s="204"/>
      <c r="T366" s="205"/>
      <c r="AT366" s="206" t="s">
        <v>146</v>
      </c>
      <c r="AU366" s="206" t="s">
        <v>81</v>
      </c>
      <c r="AV366" s="13" t="s">
        <v>81</v>
      </c>
      <c r="AW366" s="13" t="s">
        <v>32</v>
      </c>
      <c r="AX366" s="13" t="s">
        <v>79</v>
      </c>
      <c r="AY366" s="206" t="s">
        <v>128</v>
      </c>
    </row>
    <row r="367" spans="1:65" s="2" customFormat="1" ht="16.5" customHeight="1">
      <c r="A367" s="37"/>
      <c r="B367" s="38"/>
      <c r="C367" s="232" t="s">
        <v>539</v>
      </c>
      <c r="D367" s="232" t="s">
        <v>353</v>
      </c>
      <c r="E367" s="233" t="s">
        <v>540</v>
      </c>
      <c r="F367" s="234" t="s">
        <v>541</v>
      </c>
      <c r="G367" s="235" t="s">
        <v>133</v>
      </c>
      <c r="H367" s="236">
        <v>62.527000000000001</v>
      </c>
      <c r="I367" s="237"/>
      <c r="J367" s="238">
        <f>ROUND(I367*H367,2)</f>
        <v>0</v>
      </c>
      <c r="K367" s="234" t="s">
        <v>134</v>
      </c>
      <c r="L367" s="239"/>
      <c r="M367" s="240" t="s">
        <v>19</v>
      </c>
      <c r="N367" s="241" t="s">
        <v>43</v>
      </c>
      <c r="O367" s="67"/>
      <c r="P367" s="185">
        <f>O367*H367</f>
        <v>0</v>
      </c>
      <c r="Q367" s="185">
        <v>2E-3</v>
      </c>
      <c r="R367" s="185">
        <f>Q367*H367</f>
        <v>0.125054</v>
      </c>
      <c r="S367" s="185">
        <v>0</v>
      </c>
      <c r="T367" s="186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187" t="s">
        <v>400</v>
      </c>
      <c r="AT367" s="187" t="s">
        <v>353</v>
      </c>
      <c r="AU367" s="187" t="s">
        <v>81</v>
      </c>
      <c r="AY367" s="20" t="s">
        <v>128</v>
      </c>
      <c r="BE367" s="188">
        <f>IF(N367="základní",J367,0)</f>
        <v>0</v>
      </c>
      <c r="BF367" s="188">
        <f>IF(N367="snížená",J367,0)</f>
        <v>0</v>
      </c>
      <c r="BG367" s="188">
        <f>IF(N367="zákl. přenesená",J367,0)</f>
        <v>0</v>
      </c>
      <c r="BH367" s="188">
        <f>IF(N367="sníž. přenesená",J367,0)</f>
        <v>0</v>
      </c>
      <c r="BI367" s="188">
        <f>IF(N367="nulová",J367,0)</f>
        <v>0</v>
      </c>
      <c r="BJ367" s="20" t="s">
        <v>79</v>
      </c>
      <c r="BK367" s="188">
        <f>ROUND(I367*H367,2)</f>
        <v>0</v>
      </c>
      <c r="BL367" s="20" t="s">
        <v>275</v>
      </c>
      <c r="BM367" s="187" t="s">
        <v>542</v>
      </c>
    </row>
    <row r="368" spans="1:65" s="2" customFormat="1">
      <c r="A368" s="37"/>
      <c r="B368" s="38"/>
      <c r="C368" s="39"/>
      <c r="D368" s="189" t="s">
        <v>136</v>
      </c>
      <c r="E368" s="39"/>
      <c r="F368" s="190" t="s">
        <v>541</v>
      </c>
      <c r="G368" s="39"/>
      <c r="H368" s="39"/>
      <c r="I368" s="191"/>
      <c r="J368" s="39"/>
      <c r="K368" s="39"/>
      <c r="L368" s="42"/>
      <c r="M368" s="192"/>
      <c r="N368" s="193"/>
      <c r="O368" s="67"/>
      <c r="P368" s="67"/>
      <c r="Q368" s="67"/>
      <c r="R368" s="67"/>
      <c r="S368" s="67"/>
      <c r="T368" s="68"/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T368" s="20" t="s">
        <v>136</v>
      </c>
      <c r="AU368" s="20" t="s">
        <v>81</v>
      </c>
    </row>
    <row r="369" spans="1:65" s="13" customFormat="1">
      <c r="B369" s="196"/>
      <c r="C369" s="197"/>
      <c r="D369" s="189" t="s">
        <v>146</v>
      </c>
      <c r="E369" s="197"/>
      <c r="F369" s="199" t="s">
        <v>543</v>
      </c>
      <c r="G369" s="197"/>
      <c r="H369" s="200">
        <v>62.527000000000001</v>
      </c>
      <c r="I369" s="201"/>
      <c r="J369" s="197"/>
      <c r="K369" s="197"/>
      <c r="L369" s="202"/>
      <c r="M369" s="203"/>
      <c r="N369" s="204"/>
      <c r="O369" s="204"/>
      <c r="P369" s="204"/>
      <c r="Q369" s="204"/>
      <c r="R369" s="204"/>
      <c r="S369" s="204"/>
      <c r="T369" s="205"/>
      <c r="AT369" s="206" t="s">
        <v>146</v>
      </c>
      <c r="AU369" s="206" t="s">
        <v>81</v>
      </c>
      <c r="AV369" s="13" t="s">
        <v>81</v>
      </c>
      <c r="AW369" s="13" t="s">
        <v>4</v>
      </c>
      <c r="AX369" s="13" t="s">
        <v>79</v>
      </c>
      <c r="AY369" s="206" t="s">
        <v>128</v>
      </c>
    </row>
    <row r="370" spans="1:65" s="2" customFormat="1" ht="16.5" customHeight="1">
      <c r="A370" s="37"/>
      <c r="B370" s="38"/>
      <c r="C370" s="176" t="s">
        <v>544</v>
      </c>
      <c r="D370" s="176" t="s">
        <v>130</v>
      </c>
      <c r="E370" s="177" t="s">
        <v>545</v>
      </c>
      <c r="F370" s="178" t="s">
        <v>546</v>
      </c>
      <c r="G370" s="179" t="s">
        <v>133</v>
      </c>
      <c r="H370" s="180">
        <v>49.48</v>
      </c>
      <c r="I370" s="181"/>
      <c r="J370" s="182">
        <f>ROUND(I370*H370,2)</f>
        <v>0</v>
      </c>
      <c r="K370" s="178" t="s">
        <v>134</v>
      </c>
      <c r="L370" s="42"/>
      <c r="M370" s="183" t="s">
        <v>19</v>
      </c>
      <c r="N370" s="184" t="s">
        <v>43</v>
      </c>
      <c r="O370" s="67"/>
      <c r="P370" s="185">
        <f>O370*H370</f>
        <v>0</v>
      </c>
      <c r="Q370" s="185">
        <v>7.6999999999999996E-4</v>
      </c>
      <c r="R370" s="185">
        <f>Q370*H370</f>
        <v>3.8099599999999997E-2</v>
      </c>
      <c r="S370" s="185">
        <v>0</v>
      </c>
      <c r="T370" s="186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187" t="s">
        <v>275</v>
      </c>
      <c r="AT370" s="187" t="s">
        <v>130</v>
      </c>
      <c r="AU370" s="187" t="s">
        <v>81</v>
      </c>
      <c r="AY370" s="20" t="s">
        <v>128</v>
      </c>
      <c r="BE370" s="188">
        <f>IF(N370="základní",J370,0)</f>
        <v>0</v>
      </c>
      <c r="BF370" s="188">
        <f>IF(N370="snížená",J370,0)</f>
        <v>0</v>
      </c>
      <c r="BG370" s="188">
        <f>IF(N370="zákl. přenesená",J370,0)</f>
        <v>0</v>
      </c>
      <c r="BH370" s="188">
        <f>IF(N370="sníž. přenesená",J370,0)</f>
        <v>0</v>
      </c>
      <c r="BI370" s="188">
        <f>IF(N370="nulová",J370,0)</f>
        <v>0</v>
      </c>
      <c r="BJ370" s="20" t="s">
        <v>79</v>
      </c>
      <c r="BK370" s="188">
        <f>ROUND(I370*H370,2)</f>
        <v>0</v>
      </c>
      <c r="BL370" s="20" t="s">
        <v>275</v>
      </c>
      <c r="BM370" s="187" t="s">
        <v>547</v>
      </c>
    </row>
    <row r="371" spans="1:65" s="2" customFormat="1">
      <c r="A371" s="37"/>
      <c r="B371" s="38"/>
      <c r="C371" s="39"/>
      <c r="D371" s="189" t="s">
        <v>136</v>
      </c>
      <c r="E371" s="39"/>
      <c r="F371" s="190" t="s">
        <v>548</v>
      </c>
      <c r="G371" s="39"/>
      <c r="H371" s="39"/>
      <c r="I371" s="191"/>
      <c r="J371" s="39"/>
      <c r="K371" s="39"/>
      <c r="L371" s="42"/>
      <c r="M371" s="192"/>
      <c r="N371" s="193"/>
      <c r="O371" s="67"/>
      <c r="P371" s="67"/>
      <c r="Q371" s="67"/>
      <c r="R371" s="67"/>
      <c r="S371" s="67"/>
      <c r="T371" s="68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T371" s="20" t="s">
        <v>136</v>
      </c>
      <c r="AU371" s="20" t="s">
        <v>81</v>
      </c>
    </row>
    <row r="372" spans="1:65" s="2" customFormat="1">
      <c r="A372" s="37"/>
      <c r="B372" s="38"/>
      <c r="C372" s="39"/>
      <c r="D372" s="194" t="s">
        <v>138</v>
      </c>
      <c r="E372" s="39"/>
      <c r="F372" s="195" t="s">
        <v>549</v>
      </c>
      <c r="G372" s="39"/>
      <c r="H372" s="39"/>
      <c r="I372" s="191"/>
      <c r="J372" s="39"/>
      <c r="K372" s="39"/>
      <c r="L372" s="42"/>
      <c r="M372" s="192"/>
      <c r="N372" s="193"/>
      <c r="O372" s="67"/>
      <c r="P372" s="67"/>
      <c r="Q372" s="67"/>
      <c r="R372" s="67"/>
      <c r="S372" s="67"/>
      <c r="T372" s="68"/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T372" s="20" t="s">
        <v>138</v>
      </c>
      <c r="AU372" s="20" t="s">
        <v>81</v>
      </c>
    </row>
    <row r="373" spans="1:65" s="14" customFormat="1">
      <c r="B373" s="207"/>
      <c r="C373" s="208"/>
      <c r="D373" s="189" t="s">
        <v>146</v>
      </c>
      <c r="E373" s="209" t="s">
        <v>19</v>
      </c>
      <c r="F373" s="210" t="s">
        <v>175</v>
      </c>
      <c r="G373" s="208"/>
      <c r="H373" s="209" t="s">
        <v>19</v>
      </c>
      <c r="I373" s="211"/>
      <c r="J373" s="208"/>
      <c r="K373" s="208"/>
      <c r="L373" s="212"/>
      <c r="M373" s="213"/>
      <c r="N373" s="214"/>
      <c r="O373" s="214"/>
      <c r="P373" s="214"/>
      <c r="Q373" s="214"/>
      <c r="R373" s="214"/>
      <c r="S373" s="214"/>
      <c r="T373" s="215"/>
      <c r="AT373" s="216" t="s">
        <v>146</v>
      </c>
      <c r="AU373" s="216" t="s">
        <v>81</v>
      </c>
      <c r="AV373" s="14" t="s">
        <v>79</v>
      </c>
      <c r="AW373" s="14" t="s">
        <v>32</v>
      </c>
      <c r="AX373" s="14" t="s">
        <v>72</v>
      </c>
      <c r="AY373" s="216" t="s">
        <v>128</v>
      </c>
    </row>
    <row r="374" spans="1:65" s="14" customFormat="1">
      <c r="B374" s="207"/>
      <c r="C374" s="208"/>
      <c r="D374" s="189" t="s">
        <v>146</v>
      </c>
      <c r="E374" s="209" t="s">
        <v>19</v>
      </c>
      <c r="F374" s="210" t="s">
        <v>369</v>
      </c>
      <c r="G374" s="208"/>
      <c r="H374" s="209" t="s">
        <v>19</v>
      </c>
      <c r="I374" s="211"/>
      <c r="J374" s="208"/>
      <c r="K374" s="208"/>
      <c r="L374" s="212"/>
      <c r="M374" s="213"/>
      <c r="N374" s="214"/>
      <c r="O374" s="214"/>
      <c r="P374" s="214"/>
      <c r="Q374" s="214"/>
      <c r="R374" s="214"/>
      <c r="S374" s="214"/>
      <c r="T374" s="215"/>
      <c r="AT374" s="216" t="s">
        <v>146</v>
      </c>
      <c r="AU374" s="216" t="s">
        <v>81</v>
      </c>
      <c r="AV374" s="14" t="s">
        <v>79</v>
      </c>
      <c r="AW374" s="14" t="s">
        <v>32</v>
      </c>
      <c r="AX374" s="14" t="s">
        <v>72</v>
      </c>
      <c r="AY374" s="216" t="s">
        <v>128</v>
      </c>
    </row>
    <row r="375" spans="1:65" s="13" customFormat="1">
      <c r="B375" s="196"/>
      <c r="C375" s="197"/>
      <c r="D375" s="189" t="s">
        <v>146</v>
      </c>
      <c r="E375" s="198" t="s">
        <v>19</v>
      </c>
      <c r="F375" s="199" t="s">
        <v>550</v>
      </c>
      <c r="G375" s="197"/>
      <c r="H375" s="200">
        <v>18.57</v>
      </c>
      <c r="I375" s="201"/>
      <c r="J375" s="197"/>
      <c r="K375" s="197"/>
      <c r="L375" s="202"/>
      <c r="M375" s="203"/>
      <c r="N375" s="204"/>
      <c r="O375" s="204"/>
      <c r="P375" s="204"/>
      <c r="Q375" s="204"/>
      <c r="R375" s="204"/>
      <c r="S375" s="204"/>
      <c r="T375" s="205"/>
      <c r="AT375" s="206" t="s">
        <v>146</v>
      </c>
      <c r="AU375" s="206" t="s">
        <v>81</v>
      </c>
      <c r="AV375" s="13" t="s">
        <v>81</v>
      </c>
      <c r="AW375" s="13" t="s">
        <v>32</v>
      </c>
      <c r="AX375" s="13" t="s">
        <v>72</v>
      </c>
      <c r="AY375" s="206" t="s">
        <v>128</v>
      </c>
    </row>
    <row r="376" spans="1:65" s="13" customFormat="1">
      <c r="B376" s="196"/>
      <c r="C376" s="197"/>
      <c r="D376" s="189" t="s">
        <v>146</v>
      </c>
      <c r="E376" s="198" t="s">
        <v>19</v>
      </c>
      <c r="F376" s="199" t="s">
        <v>551</v>
      </c>
      <c r="G376" s="197"/>
      <c r="H376" s="200">
        <v>4.6500000000000004</v>
      </c>
      <c r="I376" s="201"/>
      <c r="J376" s="197"/>
      <c r="K376" s="197"/>
      <c r="L376" s="202"/>
      <c r="M376" s="203"/>
      <c r="N376" s="204"/>
      <c r="O376" s="204"/>
      <c r="P376" s="204"/>
      <c r="Q376" s="204"/>
      <c r="R376" s="204"/>
      <c r="S376" s="204"/>
      <c r="T376" s="205"/>
      <c r="AT376" s="206" t="s">
        <v>146</v>
      </c>
      <c r="AU376" s="206" t="s">
        <v>81</v>
      </c>
      <c r="AV376" s="13" t="s">
        <v>81</v>
      </c>
      <c r="AW376" s="13" t="s">
        <v>32</v>
      </c>
      <c r="AX376" s="13" t="s">
        <v>72</v>
      </c>
      <c r="AY376" s="206" t="s">
        <v>128</v>
      </c>
    </row>
    <row r="377" spans="1:65" s="13" customFormat="1">
      <c r="B377" s="196"/>
      <c r="C377" s="197"/>
      <c r="D377" s="189" t="s">
        <v>146</v>
      </c>
      <c r="E377" s="198" t="s">
        <v>19</v>
      </c>
      <c r="F377" s="199" t="s">
        <v>552</v>
      </c>
      <c r="G377" s="197"/>
      <c r="H377" s="200">
        <v>1.52</v>
      </c>
      <c r="I377" s="201"/>
      <c r="J377" s="197"/>
      <c r="K377" s="197"/>
      <c r="L377" s="202"/>
      <c r="M377" s="203"/>
      <c r="N377" s="204"/>
      <c r="O377" s="204"/>
      <c r="P377" s="204"/>
      <c r="Q377" s="204"/>
      <c r="R377" s="204"/>
      <c r="S377" s="204"/>
      <c r="T377" s="205"/>
      <c r="AT377" s="206" t="s">
        <v>146</v>
      </c>
      <c r="AU377" s="206" t="s">
        <v>81</v>
      </c>
      <c r="AV377" s="13" t="s">
        <v>81</v>
      </c>
      <c r="AW377" s="13" t="s">
        <v>32</v>
      </c>
      <c r="AX377" s="13" t="s">
        <v>72</v>
      </c>
      <c r="AY377" s="206" t="s">
        <v>128</v>
      </c>
    </row>
    <row r="378" spans="1:65" s="15" customFormat="1">
      <c r="B378" s="221"/>
      <c r="C378" s="222"/>
      <c r="D378" s="189" t="s">
        <v>146</v>
      </c>
      <c r="E378" s="223" t="s">
        <v>19</v>
      </c>
      <c r="F378" s="224" t="s">
        <v>230</v>
      </c>
      <c r="G378" s="222"/>
      <c r="H378" s="225">
        <v>24.74</v>
      </c>
      <c r="I378" s="226"/>
      <c r="J378" s="222"/>
      <c r="K378" s="222"/>
      <c r="L378" s="227"/>
      <c r="M378" s="228"/>
      <c r="N378" s="229"/>
      <c r="O378" s="229"/>
      <c r="P378" s="229"/>
      <c r="Q378" s="229"/>
      <c r="R378" s="229"/>
      <c r="S378" s="229"/>
      <c r="T378" s="230"/>
      <c r="AT378" s="231" t="s">
        <v>146</v>
      </c>
      <c r="AU378" s="231" t="s">
        <v>81</v>
      </c>
      <c r="AV378" s="15" t="s">
        <v>89</v>
      </c>
      <c r="AW378" s="15" t="s">
        <v>32</v>
      </c>
      <c r="AX378" s="15" t="s">
        <v>72</v>
      </c>
      <c r="AY378" s="231" t="s">
        <v>128</v>
      </c>
    </row>
    <row r="379" spans="1:65" s="13" customFormat="1">
      <c r="B379" s="196"/>
      <c r="C379" s="197"/>
      <c r="D379" s="189" t="s">
        <v>146</v>
      </c>
      <c r="E379" s="198" t="s">
        <v>19</v>
      </c>
      <c r="F379" s="199" t="s">
        <v>553</v>
      </c>
      <c r="G379" s="197"/>
      <c r="H379" s="200">
        <v>49.48</v>
      </c>
      <c r="I379" s="201"/>
      <c r="J379" s="197"/>
      <c r="K379" s="197"/>
      <c r="L379" s="202"/>
      <c r="M379" s="203"/>
      <c r="N379" s="204"/>
      <c r="O379" s="204"/>
      <c r="P379" s="204"/>
      <c r="Q379" s="204"/>
      <c r="R379" s="204"/>
      <c r="S379" s="204"/>
      <c r="T379" s="205"/>
      <c r="AT379" s="206" t="s">
        <v>146</v>
      </c>
      <c r="AU379" s="206" t="s">
        <v>81</v>
      </c>
      <c r="AV379" s="13" t="s">
        <v>81</v>
      </c>
      <c r="AW379" s="13" t="s">
        <v>32</v>
      </c>
      <c r="AX379" s="13" t="s">
        <v>79</v>
      </c>
      <c r="AY379" s="206" t="s">
        <v>128</v>
      </c>
    </row>
    <row r="380" spans="1:65" s="2" customFormat="1" ht="16.5" customHeight="1">
      <c r="A380" s="37"/>
      <c r="B380" s="38"/>
      <c r="C380" s="232" t="s">
        <v>554</v>
      </c>
      <c r="D380" s="232" t="s">
        <v>353</v>
      </c>
      <c r="E380" s="233" t="s">
        <v>540</v>
      </c>
      <c r="F380" s="234" t="s">
        <v>541</v>
      </c>
      <c r="G380" s="235" t="s">
        <v>133</v>
      </c>
      <c r="H380" s="236">
        <v>60.414999999999999</v>
      </c>
      <c r="I380" s="237"/>
      <c r="J380" s="238">
        <f>ROUND(I380*H380,2)</f>
        <v>0</v>
      </c>
      <c r="K380" s="234" t="s">
        <v>134</v>
      </c>
      <c r="L380" s="239"/>
      <c r="M380" s="240" t="s">
        <v>19</v>
      </c>
      <c r="N380" s="241" t="s">
        <v>43</v>
      </c>
      <c r="O380" s="67"/>
      <c r="P380" s="185">
        <f>O380*H380</f>
        <v>0</v>
      </c>
      <c r="Q380" s="185">
        <v>2E-3</v>
      </c>
      <c r="R380" s="185">
        <f>Q380*H380</f>
        <v>0.12083000000000001</v>
      </c>
      <c r="S380" s="185">
        <v>0</v>
      </c>
      <c r="T380" s="186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187" t="s">
        <v>400</v>
      </c>
      <c r="AT380" s="187" t="s">
        <v>353</v>
      </c>
      <c r="AU380" s="187" t="s">
        <v>81</v>
      </c>
      <c r="AY380" s="20" t="s">
        <v>128</v>
      </c>
      <c r="BE380" s="188">
        <f>IF(N380="základní",J380,0)</f>
        <v>0</v>
      </c>
      <c r="BF380" s="188">
        <f>IF(N380="snížená",J380,0)</f>
        <v>0</v>
      </c>
      <c r="BG380" s="188">
        <f>IF(N380="zákl. přenesená",J380,0)</f>
        <v>0</v>
      </c>
      <c r="BH380" s="188">
        <f>IF(N380="sníž. přenesená",J380,0)</f>
        <v>0</v>
      </c>
      <c r="BI380" s="188">
        <f>IF(N380="nulová",J380,0)</f>
        <v>0</v>
      </c>
      <c r="BJ380" s="20" t="s">
        <v>79</v>
      </c>
      <c r="BK380" s="188">
        <f>ROUND(I380*H380,2)</f>
        <v>0</v>
      </c>
      <c r="BL380" s="20" t="s">
        <v>275</v>
      </c>
      <c r="BM380" s="187" t="s">
        <v>555</v>
      </c>
    </row>
    <row r="381" spans="1:65" s="2" customFormat="1">
      <c r="A381" s="37"/>
      <c r="B381" s="38"/>
      <c r="C381" s="39"/>
      <c r="D381" s="189" t="s">
        <v>136</v>
      </c>
      <c r="E381" s="39"/>
      <c r="F381" s="190" t="s">
        <v>541</v>
      </c>
      <c r="G381" s="39"/>
      <c r="H381" s="39"/>
      <c r="I381" s="191"/>
      <c r="J381" s="39"/>
      <c r="K381" s="39"/>
      <c r="L381" s="42"/>
      <c r="M381" s="192"/>
      <c r="N381" s="193"/>
      <c r="O381" s="67"/>
      <c r="P381" s="67"/>
      <c r="Q381" s="67"/>
      <c r="R381" s="67"/>
      <c r="S381" s="67"/>
      <c r="T381" s="68"/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T381" s="20" t="s">
        <v>136</v>
      </c>
      <c r="AU381" s="20" t="s">
        <v>81</v>
      </c>
    </row>
    <row r="382" spans="1:65" s="13" customFormat="1">
      <c r="B382" s="196"/>
      <c r="C382" s="197"/>
      <c r="D382" s="189" t="s">
        <v>146</v>
      </c>
      <c r="E382" s="197"/>
      <c r="F382" s="199" t="s">
        <v>556</v>
      </c>
      <c r="G382" s="197"/>
      <c r="H382" s="200">
        <v>60.414999999999999</v>
      </c>
      <c r="I382" s="201"/>
      <c r="J382" s="197"/>
      <c r="K382" s="197"/>
      <c r="L382" s="202"/>
      <c r="M382" s="203"/>
      <c r="N382" s="204"/>
      <c r="O382" s="204"/>
      <c r="P382" s="204"/>
      <c r="Q382" s="204"/>
      <c r="R382" s="204"/>
      <c r="S382" s="204"/>
      <c r="T382" s="205"/>
      <c r="AT382" s="206" t="s">
        <v>146</v>
      </c>
      <c r="AU382" s="206" t="s">
        <v>81</v>
      </c>
      <c r="AV382" s="13" t="s">
        <v>81</v>
      </c>
      <c r="AW382" s="13" t="s">
        <v>4</v>
      </c>
      <c r="AX382" s="13" t="s">
        <v>79</v>
      </c>
      <c r="AY382" s="206" t="s">
        <v>128</v>
      </c>
    </row>
    <row r="383" spans="1:65" s="2" customFormat="1" ht="16.5" customHeight="1">
      <c r="A383" s="37"/>
      <c r="B383" s="38"/>
      <c r="C383" s="176" t="s">
        <v>557</v>
      </c>
      <c r="D383" s="176" t="s">
        <v>130</v>
      </c>
      <c r="E383" s="177" t="s">
        <v>558</v>
      </c>
      <c r="F383" s="178" t="s">
        <v>559</v>
      </c>
      <c r="G383" s="179" t="s">
        <v>133</v>
      </c>
      <c r="H383" s="180">
        <v>53.648000000000003</v>
      </c>
      <c r="I383" s="181"/>
      <c r="J383" s="182">
        <f>ROUND(I383*H383,2)</f>
        <v>0</v>
      </c>
      <c r="K383" s="178" t="s">
        <v>134</v>
      </c>
      <c r="L383" s="42"/>
      <c r="M383" s="183" t="s">
        <v>19</v>
      </c>
      <c r="N383" s="184" t="s">
        <v>43</v>
      </c>
      <c r="O383" s="67"/>
      <c r="P383" s="185">
        <f>O383*H383</f>
        <v>0</v>
      </c>
      <c r="Q383" s="185">
        <v>0</v>
      </c>
      <c r="R383" s="185">
        <f>Q383*H383</f>
        <v>0</v>
      </c>
      <c r="S383" s="185">
        <v>0</v>
      </c>
      <c r="T383" s="186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187" t="s">
        <v>275</v>
      </c>
      <c r="AT383" s="187" t="s">
        <v>130</v>
      </c>
      <c r="AU383" s="187" t="s">
        <v>81</v>
      </c>
      <c r="AY383" s="20" t="s">
        <v>128</v>
      </c>
      <c r="BE383" s="188">
        <f>IF(N383="základní",J383,0)</f>
        <v>0</v>
      </c>
      <c r="BF383" s="188">
        <f>IF(N383="snížená",J383,0)</f>
        <v>0</v>
      </c>
      <c r="BG383" s="188">
        <f>IF(N383="zákl. přenesená",J383,0)</f>
        <v>0</v>
      </c>
      <c r="BH383" s="188">
        <f>IF(N383="sníž. přenesená",J383,0)</f>
        <v>0</v>
      </c>
      <c r="BI383" s="188">
        <f>IF(N383="nulová",J383,0)</f>
        <v>0</v>
      </c>
      <c r="BJ383" s="20" t="s">
        <v>79</v>
      </c>
      <c r="BK383" s="188">
        <f>ROUND(I383*H383,2)</f>
        <v>0</v>
      </c>
      <c r="BL383" s="20" t="s">
        <v>275</v>
      </c>
      <c r="BM383" s="187" t="s">
        <v>560</v>
      </c>
    </row>
    <row r="384" spans="1:65" s="2" customFormat="1">
      <c r="A384" s="37"/>
      <c r="B384" s="38"/>
      <c r="C384" s="39"/>
      <c r="D384" s="189" t="s">
        <v>136</v>
      </c>
      <c r="E384" s="39"/>
      <c r="F384" s="190" t="s">
        <v>561</v>
      </c>
      <c r="G384" s="39"/>
      <c r="H384" s="39"/>
      <c r="I384" s="191"/>
      <c r="J384" s="39"/>
      <c r="K384" s="39"/>
      <c r="L384" s="42"/>
      <c r="M384" s="192"/>
      <c r="N384" s="193"/>
      <c r="O384" s="67"/>
      <c r="P384" s="67"/>
      <c r="Q384" s="67"/>
      <c r="R384" s="67"/>
      <c r="S384" s="67"/>
      <c r="T384" s="68"/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T384" s="20" t="s">
        <v>136</v>
      </c>
      <c r="AU384" s="20" t="s">
        <v>81</v>
      </c>
    </row>
    <row r="385" spans="1:65" s="2" customFormat="1">
      <c r="A385" s="37"/>
      <c r="B385" s="38"/>
      <c r="C385" s="39"/>
      <c r="D385" s="194" t="s">
        <v>138</v>
      </c>
      <c r="E385" s="39"/>
      <c r="F385" s="195" t="s">
        <v>562</v>
      </c>
      <c r="G385" s="39"/>
      <c r="H385" s="39"/>
      <c r="I385" s="191"/>
      <c r="J385" s="39"/>
      <c r="K385" s="39"/>
      <c r="L385" s="42"/>
      <c r="M385" s="192"/>
      <c r="N385" s="193"/>
      <c r="O385" s="67"/>
      <c r="P385" s="67"/>
      <c r="Q385" s="67"/>
      <c r="R385" s="67"/>
      <c r="S385" s="67"/>
      <c r="T385" s="68"/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T385" s="20" t="s">
        <v>138</v>
      </c>
      <c r="AU385" s="20" t="s">
        <v>81</v>
      </c>
    </row>
    <row r="386" spans="1:65" s="2" customFormat="1" ht="16.5" customHeight="1">
      <c r="A386" s="37"/>
      <c r="B386" s="38"/>
      <c r="C386" s="232" t="s">
        <v>563</v>
      </c>
      <c r="D386" s="232" t="s">
        <v>353</v>
      </c>
      <c r="E386" s="233" t="s">
        <v>564</v>
      </c>
      <c r="F386" s="234" t="s">
        <v>565</v>
      </c>
      <c r="G386" s="235" t="s">
        <v>133</v>
      </c>
      <c r="H386" s="236">
        <v>56.33</v>
      </c>
      <c r="I386" s="237"/>
      <c r="J386" s="238">
        <f>ROUND(I386*H386,2)</f>
        <v>0</v>
      </c>
      <c r="K386" s="234" t="s">
        <v>134</v>
      </c>
      <c r="L386" s="239"/>
      <c r="M386" s="240" t="s">
        <v>19</v>
      </c>
      <c r="N386" s="241" t="s">
        <v>43</v>
      </c>
      <c r="O386" s="67"/>
      <c r="P386" s="185">
        <f>O386*H386</f>
        <v>0</v>
      </c>
      <c r="Q386" s="185">
        <v>5.0000000000000001E-4</v>
      </c>
      <c r="R386" s="185">
        <f>Q386*H386</f>
        <v>2.8164999999999999E-2</v>
      </c>
      <c r="S386" s="185">
        <v>0</v>
      </c>
      <c r="T386" s="186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187" t="s">
        <v>400</v>
      </c>
      <c r="AT386" s="187" t="s">
        <v>353</v>
      </c>
      <c r="AU386" s="187" t="s">
        <v>81</v>
      </c>
      <c r="AY386" s="20" t="s">
        <v>128</v>
      </c>
      <c r="BE386" s="188">
        <f>IF(N386="základní",J386,0)</f>
        <v>0</v>
      </c>
      <c r="BF386" s="188">
        <f>IF(N386="snížená",J386,0)</f>
        <v>0</v>
      </c>
      <c r="BG386" s="188">
        <f>IF(N386="zákl. přenesená",J386,0)</f>
        <v>0</v>
      </c>
      <c r="BH386" s="188">
        <f>IF(N386="sníž. přenesená",J386,0)</f>
        <v>0</v>
      </c>
      <c r="BI386" s="188">
        <f>IF(N386="nulová",J386,0)</f>
        <v>0</v>
      </c>
      <c r="BJ386" s="20" t="s">
        <v>79</v>
      </c>
      <c r="BK386" s="188">
        <f>ROUND(I386*H386,2)</f>
        <v>0</v>
      </c>
      <c r="BL386" s="20" t="s">
        <v>275</v>
      </c>
      <c r="BM386" s="187" t="s">
        <v>566</v>
      </c>
    </row>
    <row r="387" spans="1:65" s="2" customFormat="1">
      <c r="A387" s="37"/>
      <c r="B387" s="38"/>
      <c r="C387" s="39"/>
      <c r="D387" s="189" t="s">
        <v>136</v>
      </c>
      <c r="E387" s="39"/>
      <c r="F387" s="190" t="s">
        <v>565</v>
      </c>
      <c r="G387" s="39"/>
      <c r="H387" s="39"/>
      <c r="I387" s="191"/>
      <c r="J387" s="39"/>
      <c r="K387" s="39"/>
      <c r="L387" s="42"/>
      <c r="M387" s="192"/>
      <c r="N387" s="193"/>
      <c r="O387" s="67"/>
      <c r="P387" s="67"/>
      <c r="Q387" s="67"/>
      <c r="R387" s="67"/>
      <c r="S387" s="67"/>
      <c r="T387" s="68"/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T387" s="20" t="s">
        <v>136</v>
      </c>
      <c r="AU387" s="20" t="s">
        <v>81</v>
      </c>
    </row>
    <row r="388" spans="1:65" s="13" customFormat="1">
      <c r="B388" s="196"/>
      <c r="C388" s="197"/>
      <c r="D388" s="189" t="s">
        <v>146</v>
      </c>
      <c r="E388" s="197"/>
      <c r="F388" s="199" t="s">
        <v>567</v>
      </c>
      <c r="G388" s="197"/>
      <c r="H388" s="200">
        <v>56.33</v>
      </c>
      <c r="I388" s="201"/>
      <c r="J388" s="197"/>
      <c r="K388" s="197"/>
      <c r="L388" s="202"/>
      <c r="M388" s="203"/>
      <c r="N388" s="204"/>
      <c r="O388" s="204"/>
      <c r="P388" s="204"/>
      <c r="Q388" s="204"/>
      <c r="R388" s="204"/>
      <c r="S388" s="204"/>
      <c r="T388" s="205"/>
      <c r="AT388" s="206" t="s">
        <v>146</v>
      </c>
      <c r="AU388" s="206" t="s">
        <v>81</v>
      </c>
      <c r="AV388" s="13" t="s">
        <v>81</v>
      </c>
      <c r="AW388" s="13" t="s">
        <v>4</v>
      </c>
      <c r="AX388" s="13" t="s">
        <v>79</v>
      </c>
      <c r="AY388" s="206" t="s">
        <v>128</v>
      </c>
    </row>
    <row r="389" spans="1:65" s="2" customFormat="1" ht="16.5" customHeight="1">
      <c r="A389" s="37"/>
      <c r="B389" s="38"/>
      <c r="C389" s="176" t="s">
        <v>568</v>
      </c>
      <c r="D389" s="176" t="s">
        <v>130</v>
      </c>
      <c r="E389" s="177" t="s">
        <v>569</v>
      </c>
      <c r="F389" s="178" t="s">
        <v>570</v>
      </c>
      <c r="G389" s="179" t="s">
        <v>571</v>
      </c>
      <c r="H389" s="180">
        <v>123.84</v>
      </c>
      <c r="I389" s="181"/>
      <c r="J389" s="182">
        <f>ROUND(I389*H389,2)</f>
        <v>0</v>
      </c>
      <c r="K389" s="178" t="s">
        <v>134</v>
      </c>
      <c r="L389" s="42"/>
      <c r="M389" s="183" t="s">
        <v>19</v>
      </c>
      <c r="N389" s="184" t="s">
        <v>43</v>
      </c>
      <c r="O389" s="67"/>
      <c r="P389" s="185">
        <f>O389*H389</f>
        <v>0</v>
      </c>
      <c r="Q389" s="185">
        <v>4.0000000000000003E-5</v>
      </c>
      <c r="R389" s="185">
        <f>Q389*H389</f>
        <v>4.9536000000000007E-3</v>
      </c>
      <c r="S389" s="185">
        <v>0</v>
      </c>
      <c r="T389" s="186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187" t="s">
        <v>275</v>
      </c>
      <c r="AT389" s="187" t="s">
        <v>130</v>
      </c>
      <c r="AU389" s="187" t="s">
        <v>81</v>
      </c>
      <c r="AY389" s="20" t="s">
        <v>128</v>
      </c>
      <c r="BE389" s="188">
        <f>IF(N389="základní",J389,0)</f>
        <v>0</v>
      </c>
      <c r="BF389" s="188">
        <f>IF(N389="snížená",J389,0)</f>
        <v>0</v>
      </c>
      <c r="BG389" s="188">
        <f>IF(N389="zákl. přenesená",J389,0)</f>
        <v>0</v>
      </c>
      <c r="BH389" s="188">
        <f>IF(N389="sníž. přenesená",J389,0)</f>
        <v>0</v>
      </c>
      <c r="BI389" s="188">
        <f>IF(N389="nulová",J389,0)</f>
        <v>0</v>
      </c>
      <c r="BJ389" s="20" t="s">
        <v>79</v>
      </c>
      <c r="BK389" s="188">
        <f>ROUND(I389*H389,2)</f>
        <v>0</v>
      </c>
      <c r="BL389" s="20" t="s">
        <v>275</v>
      </c>
      <c r="BM389" s="187" t="s">
        <v>572</v>
      </c>
    </row>
    <row r="390" spans="1:65" s="2" customFormat="1">
      <c r="A390" s="37"/>
      <c r="B390" s="38"/>
      <c r="C390" s="39"/>
      <c r="D390" s="189" t="s">
        <v>136</v>
      </c>
      <c r="E390" s="39"/>
      <c r="F390" s="190" t="s">
        <v>573</v>
      </c>
      <c r="G390" s="39"/>
      <c r="H390" s="39"/>
      <c r="I390" s="191"/>
      <c r="J390" s="39"/>
      <c r="K390" s="39"/>
      <c r="L390" s="42"/>
      <c r="M390" s="192"/>
      <c r="N390" s="193"/>
      <c r="O390" s="67"/>
      <c r="P390" s="67"/>
      <c r="Q390" s="67"/>
      <c r="R390" s="67"/>
      <c r="S390" s="67"/>
      <c r="T390" s="68"/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T390" s="20" t="s">
        <v>136</v>
      </c>
      <c r="AU390" s="20" t="s">
        <v>81</v>
      </c>
    </row>
    <row r="391" spans="1:65" s="2" customFormat="1">
      <c r="A391" s="37"/>
      <c r="B391" s="38"/>
      <c r="C391" s="39"/>
      <c r="D391" s="194" t="s">
        <v>138</v>
      </c>
      <c r="E391" s="39"/>
      <c r="F391" s="195" t="s">
        <v>574</v>
      </c>
      <c r="G391" s="39"/>
      <c r="H391" s="39"/>
      <c r="I391" s="191"/>
      <c r="J391" s="39"/>
      <c r="K391" s="39"/>
      <c r="L391" s="42"/>
      <c r="M391" s="192"/>
      <c r="N391" s="193"/>
      <c r="O391" s="67"/>
      <c r="P391" s="67"/>
      <c r="Q391" s="67"/>
      <c r="R391" s="67"/>
      <c r="S391" s="67"/>
      <c r="T391" s="68"/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T391" s="20" t="s">
        <v>138</v>
      </c>
      <c r="AU391" s="20" t="s">
        <v>81</v>
      </c>
    </row>
    <row r="392" spans="1:65" s="14" customFormat="1">
      <c r="B392" s="207"/>
      <c r="C392" s="208"/>
      <c r="D392" s="189" t="s">
        <v>146</v>
      </c>
      <c r="E392" s="209" t="s">
        <v>19</v>
      </c>
      <c r="F392" s="210" t="s">
        <v>175</v>
      </c>
      <c r="G392" s="208"/>
      <c r="H392" s="209" t="s">
        <v>19</v>
      </c>
      <c r="I392" s="211"/>
      <c r="J392" s="208"/>
      <c r="K392" s="208"/>
      <c r="L392" s="212"/>
      <c r="M392" s="213"/>
      <c r="N392" s="214"/>
      <c r="O392" s="214"/>
      <c r="P392" s="214"/>
      <c r="Q392" s="214"/>
      <c r="R392" s="214"/>
      <c r="S392" s="214"/>
      <c r="T392" s="215"/>
      <c r="AT392" s="216" t="s">
        <v>146</v>
      </c>
      <c r="AU392" s="216" t="s">
        <v>81</v>
      </c>
      <c r="AV392" s="14" t="s">
        <v>79</v>
      </c>
      <c r="AW392" s="14" t="s">
        <v>32</v>
      </c>
      <c r="AX392" s="14" t="s">
        <v>72</v>
      </c>
      <c r="AY392" s="216" t="s">
        <v>128</v>
      </c>
    </row>
    <row r="393" spans="1:65" s="14" customFormat="1">
      <c r="B393" s="207"/>
      <c r="C393" s="208"/>
      <c r="D393" s="189" t="s">
        <v>146</v>
      </c>
      <c r="E393" s="209" t="s">
        <v>19</v>
      </c>
      <c r="F393" s="210" t="s">
        <v>575</v>
      </c>
      <c r="G393" s="208"/>
      <c r="H393" s="209" t="s">
        <v>19</v>
      </c>
      <c r="I393" s="211"/>
      <c r="J393" s="208"/>
      <c r="K393" s="208"/>
      <c r="L393" s="212"/>
      <c r="M393" s="213"/>
      <c r="N393" s="214"/>
      <c r="O393" s="214"/>
      <c r="P393" s="214"/>
      <c r="Q393" s="214"/>
      <c r="R393" s="214"/>
      <c r="S393" s="214"/>
      <c r="T393" s="215"/>
      <c r="AT393" s="216" t="s">
        <v>146</v>
      </c>
      <c r="AU393" s="216" t="s">
        <v>81</v>
      </c>
      <c r="AV393" s="14" t="s">
        <v>79</v>
      </c>
      <c r="AW393" s="14" t="s">
        <v>32</v>
      </c>
      <c r="AX393" s="14" t="s">
        <v>72</v>
      </c>
      <c r="AY393" s="216" t="s">
        <v>128</v>
      </c>
    </row>
    <row r="394" spans="1:65" s="13" customFormat="1">
      <c r="B394" s="196"/>
      <c r="C394" s="197"/>
      <c r="D394" s="189" t="s">
        <v>146</v>
      </c>
      <c r="E394" s="198" t="s">
        <v>19</v>
      </c>
      <c r="F394" s="199" t="s">
        <v>576</v>
      </c>
      <c r="G394" s="197"/>
      <c r="H394" s="200">
        <v>49.52</v>
      </c>
      <c r="I394" s="201"/>
      <c r="J394" s="197"/>
      <c r="K394" s="197"/>
      <c r="L394" s="202"/>
      <c r="M394" s="203"/>
      <c r="N394" s="204"/>
      <c r="O394" s="204"/>
      <c r="P394" s="204"/>
      <c r="Q394" s="204"/>
      <c r="R394" s="204"/>
      <c r="S394" s="204"/>
      <c r="T394" s="205"/>
      <c r="AT394" s="206" t="s">
        <v>146</v>
      </c>
      <c r="AU394" s="206" t="s">
        <v>81</v>
      </c>
      <c r="AV394" s="13" t="s">
        <v>81</v>
      </c>
      <c r="AW394" s="13" t="s">
        <v>32</v>
      </c>
      <c r="AX394" s="13" t="s">
        <v>72</v>
      </c>
      <c r="AY394" s="206" t="s">
        <v>128</v>
      </c>
    </row>
    <row r="395" spans="1:65" s="13" customFormat="1">
      <c r="B395" s="196"/>
      <c r="C395" s="197"/>
      <c r="D395" s="189" t="s">
        <v>146</v>
      </c>
      <c r="E395" s="198" t="s">
        <v>19</v>
      </c>
      <c r="F395" s="199" t="s">
        <v>577</v>
      </c>
      <c r="G395" s="197"/>
      <c r="H395" s="200">
        <v>12.4</v>
      </c>
      <c r="I395" s="201"/>
      <c r="J395" s="197"/>
      <c r="K395" s="197"/>
      <c r="L395" s="202"/>
      <c r="M395" s="203"/>
      <c r="N395" s="204"/>
      <c r="O395" s="204"/>
      <c r="P395" s="204"/>
      <c r="Q395" s="204"/>
      <c r="R395" s="204"/>
      <c r="S395" s="204"/>
      <c r="T395" s="205"/>
      <c r="AT395" s="206" t="s">
        <v>146</v>
      </c>
      <c r="AU395" s="206" t="s">
        <v>81</v>
      </c>
      <c r="AV395" s="13" t="s">
        <v>81</v>
      </c>
      <c r="AW395" s="13" t="s">
        <v>32</v>
      </c>
      <c r="AX395" s="13" t="s">
        <v>72</v>
      </c>
      <c r="AY395" s="206" t="s">
        <v>128</v>
      </c>
    </row>
    <row r="396" spans="1:65" s="16" customFormat="1">
      <c r="B396" s="242"/>
      <c r="C396" s="243"/>
      <c r="D396" s="189" t="s">
        <v>146</v>
      </c>
      <c r="E396" s="244" t="s">
        <v>19</v>
      </c>
      <c r="F396" s="245" t="s">
        <v>578</v>
      </c>
      <c r="G396" s="243"/>
      <c r="H396" s="246">
        <v>61.92</v>
      </c>
      <c r="I396" s="247"/>
      <c r="J396" s="243"/>
      <c r="K396" s="243"/>
      <c r="L396" s="248"/>
      <c r="M396" s="249"/>
      <c r="N396" s="250"/>
      <c r="O396" s="250"/>
      <c r="P396" s="250"/>
      <c r="Q396" s="250"/>
      <c r="R396" s="250"/>
      <c r="S396" s="250"/>
      <c r="T396" s="251"/>
      <c r="AT396" s="252" t="s">
        <v>146</v>
      </c>
      <c r="AU396" s="252" t="s">
        <v>81</v>
      </c>
      <c r="AV396" s="16" t="s">
        <v>86</v>
      </c>
      <c r="AW396" s="16" t="s">
        <v>32</v>
      </c>
      <c r="AX396" s="16" t="s">
        <v>72</v>
      </c>
      <c r="AY396" s="252" t="s">
        <v>128</v>
      </c>
    </row>
    <row r="397" spans="1:65" s="13" customFormat="1">
      <c r="B397" s="196"/>
      <c r="C397" s="197"/>
      <c r="D397" s="189" t="s">
        <v>146</v>
      </c>
      <c r="E397" s="198" t="s">
        <v>19</v>
      </c>
      <c r="F397" s="199" t="s">
        <v>579</v>
      </c>
      <c r="G397" s="197"/>
      <c r="H397" s="200">
        <v>61.92</v>
      </c>
      <c r="I397" s="201"/>
      <c r="J397" s="197"/>
      <c r="K397" s="197"/>
      <c r="L397" s="202"/>
      <c r="M397" s="203"/>
      <c r="N397" s="204"/>
      <c r="O397" s="204"/>
      <c r="P397" s="204"/>
      <c r="Q397" s="204"/>
      <c r="R397" s="204"/>
      <c r="S397" s="204"/>
      <c r="T397" s="205"/>
      <c r="AT397" s="206" t="s">
        <v>146</v>
      </c>
      <c r="AU397" s="206" t="s">
        <v>81</v>
      </c>
      <c r="AV397" s="13" t="s">
        <v>81</v>
      </c>
      <c r="AW397" s="13" t="s">
        <v>32</v>
      </c>
      <c r="AX397" s="13" t="s">
        <v>72</v>
      </c>
      <c r="AY397" s="206" t="s">
        <v>128</v>
      </c>
    </row>
    <row r="398" spans="1:65" s="15" customFormat="1">
      <c r="B398" s="221"/>
      <c r="C398" s="222"/>
      <c r="D398" s="189" t="s">
        <v>146</v>
      </c>
      <c r="E398" s="223" t="s">
        <v>19</v>
      </c>
      <c r="F398" s="224" t="s">
        <v>230</v>
      </c>
      <c r="G398" s="222"/>
      <c r="H398" s="225">
        <v>123.84</v>
      </c>
      <c r="I398" s="226"/>
      <c r="J398" s="222"/>
      <c r="K398" s="222"/>
      <c r="L398" s="227"/>
      <c r="M398" s="228"/>
      <c r="N398" s="229"/>
      <c r="O398" s="229"/>
      <c r="P398" s="229"/>
      <c r="Q398" s="229"/>
      <c r="R398" s="229"/>
      <c r="S398" s="229"/>
      <c r="T398" s="230"/>
      <c r="AT398" s="231" t="s">
        <v>146</v>
      </c>
      <c r="AU398" s="231" t="s">
        <v>81</v>
      </c>
      <c r="AV398" s="15" t="s">
        <v>89</v>
      </c>
      <c r="AW398" s="15" t="s">
        <v>32</v>
      </c>
      <c r="AX398" s="15" t="s">
        <v>79</v>
      </c>
      <c r="AY398" s="231" t="s">
        <v>128</v>
      </c>
    </row>
    <row r="399" spans="1:65" s="2" customFormat="1" ht="16.5" customHeight="1">
      <c r="A399" s="37"/>
      <c r="B399" s="38"/>
      <c r="C399" s="232" t="s">
        <v>580</v>
      </c>
      <c r="D399" s="232" t="s">
        <v>353</v>
      </c>
      <c r="E399" s="233" t="s">
        <v>581</v>
      </c>
      <c r="F399" s="234" t="s">
        <v>582</v>
      </c>
      <c r="G399" s="235" t="s">
        <v>571</v>
      </c>
      <c r="H399" s="236">
        <v>63.158000000000001</v>
      </c>
      <c r="I399" s="237"/>
      <c r="J399" s="238">
        <f>ROUND(I399*H399,2)</f>
        <v>0</v>
      </c>
      <c r="K399" s="234" t="s">
        <v>134</v>
      </c>
      <c r="L399" s="239"/>
      <c r="M399" s="240" t="s">
        <v>19</v>
      </c>
      <c r="N399" s="241" t="s">
        <v>43</v>
      </c>
      <c r="O399" s="67"/>
      <c r="P399" s="185">
        <f>O399*H399</f>
        <v>0</v>
      </c>
      <c r="Q399" s="185">
        <v>5.5999999999999995E-4</v>
      </c>
      <c r="R399" s="185">
        <f>Q399*H399</f>
        <v>3.5368480000000001E-2</v>
      </c>
      <c r="S399" s="185">
        <v>0</v>
      </c>
      <c r="T399" s="186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187" t="s">
        <v>400</v>
      </c>
      <c r="AT399" s="187" t="s">
        <v>353</v>
      </c>
      <c r="AU399" s="187" t="s">
        <v>81</v>
      </c>
      <c r="AY399" s="20" t="s">
        <v>128</v>
      </c>
      <c r="BE399" s="188">
        <f>IF(N399="základní",J399,0)</f>
        <v>0</v>
      </c>
      <c r="BF399" s="188">
        <f>IF(N399="snížená",J399,0)</f>
        <v>0</v>
      </c>
      <c r="BG399" s="188">
        <f>IF(N399="zákl. přenesená",J399,0)</f>
        <v>0</v>
      </c>
      <c r="BH399" s="188">
        <f>IF(N399="sníž. přenesená",J399,0)</f>
        <v>0</v>
      </c>
      <c r="BI399" s="188">
        <f>IF(N399="nulová",J399,0)</f>
        <v>0</v>
      </c>
      <c r="BJ399" s="20" t="s">
        <v>79</v>
      </c>
      <c r="BK399" s="188">
        <f>ROUND(I399*H399,2)</f>
        <v>0</v>
      </c>
      <c r="BL399" s="20" t="s">
        <v>275</v>
      </c>
      <c r="BM399" s="187" t="s">
        <v>583</v>
      </c>
    </row>
    <row r="400" spans="1:65" s="2" customFormat="1">
      <c r="A400" s="37"/>
      <c r="B400" s="38"/>
      <c r="C400" s="39"/>
      <c r="D400" s="189" t="s">
        <v>136</v>
      </c>
      <c r="E400" s="39"/>
      <c r="F400" s="190" t="s">
        <v>582</v>
      </c>
      <c r="G400" s="39"/>
      <c r="H400" s="39"/>
      <c r="I400" s="191"/>
      <c r="J400" s="39"/>
      <c r="K400" s="39"/>
      <c r="L400" s="42"/>
      <c r="M400" s="192"/>
      <c r="N400" s="193"/>
      <c r="O400" s="67"/>
      <c r="P400" s="67"/>
      <c r="Q400" s="67"/>
      <c r="R400" s="67"/>
      <c r="S400" s="67"/>
      <c r="T400" s="68"/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T400" s="20" t="s">
        <v>136</v>
      </c>
      <c r="AU400" s="20" t="s">
        <v>81</v>
      </c>
    </row>
    <row r="401" spans="1:65" s="13" customFormat="1">
      <c r="B401" s="196"/>
      <c r="C401" s="197"/>
      <c r="D401" s="189" t="s">
        <v>146</v>
      </c>
      <c r="E401" s="197"/>
      <c r="F401" s="199" t="s">
        <v>584</v>
      </c>
      <c r="G401" s="197"/>
      <c r="H401" s="200">
        <v>63.158000000000001</v>
      </c>
      <c r="I401" s="201"/>
      <c r="J401" s="197"/>
      <c r="K401" s="197"/>
      <c r="L401" s="202"/>
      <c r="M401" s="203"/>
      <c r="N401" s="204"/>
      <c r="O401" s="204"/>
      <c r="P401" s="204"/>
      <c r="Q401" s="204"/>
      <c r="R401" s="204"/>
      <c r="S401" s="204"/>
      <c r="T401" s="205"/>
      <c r="AT401" s="206" t="s">
        <v>146</v>
      </c>
      <c r="AU401" s="206" t="s">
        <v>81</v>
      </c>
      <c r="AV401" s="13" t="s">
        <v>81</v>
      </c>
      <c r="AW401" s="13" t="s">
        <v>4</v>
      </c>
      <c r="AX401" s="13" t="s">
        <v>79</v>
      </c>
      <c r="AY401" s="206" t="s">
        <v>128</v>
      </c>
    </row>
    <row r="402" spans="1:65" s="2" customFormat="1" ht="16.5" customHeight="1">
      <c r="A402" s="37"/>
      <c r="B402" s="38"/>
      <c r="C402" s="232" t="s">
        <v>585</v>
      </c>
      <c r="D402" s="232" t="s">
        <v>353</v>
      </c>
      <c r="E402" s="233" t="s">
        <v>586</v>
      </c>
      <c r="F402" s="234" t="s">
        <v>587</v>
      </c>
      <c r="G402" s="235" t="s">
        <v>571</v>
      </c>
      <c r="H402" s="236">
        <v>63.158000000000001</v>
      </c>
      <c r="I402" s="237"/>
      <c r="J402" s="238">
        <f>ROUND(I402*H402,2)</f>
        <v>0</v>
      </c>
      <c r="K402" s="234" t="s">
        <v>134</v>
      </c>
      <c r="L402" s="239"/>
      <c r="M402" s="240" t="s">
        <v>19</v>
      </c>
      <c r="N402" s="241" t="s">
        <v>43</v>
      </c>
      <c r="O402" s="67"/>
      <c r="P402" s="185">
        <f>O402*H402</f>
        <v>0</v>
      </c>
      <c r="Q402" s="185">
        <v>5.5999999999999995E-4</v>
      </c>
      <c r="R402" s="185">
        <f>Q402*H402</f>
        <v>3.5368480000000001E-2</v>
      </c>
      <c r="S402" s="185">
        <v>0</v>
      </c>
      <c r="T402" s="186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187" t="s">
        <v>400</v>
      </c>
      <c r="AT402" s="187" t="s">
        <v>353</v>
      </c>
      <c r="AU402" s="187" t="s">
        <v>81</v>
      </c>
      <c r="AY402" s="20" t="s">
        <v>128</v>
      </c>
      <c r="BE402" s="188">
        <f>IF(N402="základní",J402,0)</f>
        <v>0</v>
      </c>
      <c r="BF402" s="188">
        <f>IF(N402="snížená",J402,0)</f>
        <v>0</v>
      </c>
      <c r="BG402" s="188">
        <f>IF(N402="zákl. přenesená",J402,0)</f>
        <v>0</v>
      </c>
      <c r="BH402" s="188">
        <f>IF(N402="sníž. přenesená",J402,0)</f>
        <v>0</v>
      </c>
      <c r="BI402" s="188">
        <f>IF(N402="nulová",J402,0)</f>
        <v>0</v>
      </c>
      <c r="BJ402" s="20" t="s">
        <v>79</v>
      </c>
      <c r="BK402" s="188">
        <f>ROUND(I402*H402,2)</f>
        <v>0</v>
      </c>
      <c r="BL402" s="20" t="s">
        <v>275</v>
      </c>
      <c r="BM402" s="187" t="s">
        <v>588</v>
      </c>
    </row>
    <row r="403" spans="1:65" s="2" customFormat="1">
      <c r="A403" s="37"/>
      <c r="B403" s="38"/>
      <c r="C403" s="39"/>
      <c r="D403" s="189" t="s">
        <v>136</v>
      </c>
      <c r="E403" s="39"/>
      <c r="F403" s="190" t="s">
        <v>587</v>
      </c>
      <c r="G403" s="39"/>
      <c r="H403" s="39"/>
      <c r="I403" s="191"/>
      <c r="J403" s="39"/>
      <c r="K403" s="39"/>
      <c r="L403" s="42"/>
      <c r="M403" s="192"/>
      <c r="N403" s="193"/>
      <c r="O403" s="67"/>
      <c r="P403" s="67"/>
      <c r="Q403" s="67"/>
      <c r="R403" s="67"/>
      <c r="S403" s="67"/>
      <c r="T403" s="68"/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T403" s="20" t="s">
        <v>136</v>
      </c>
      <c r="AU403" s="20" t="s">
        <v>81</v>
      </c>
    </row>
    <row r="404" spans="1:65" s="13" customFormat="1">
      <c r="B404" s="196"/>
      <c r="C404" s="197"/>
      <c r="D404" s="189" t="s">
        <v>146</v>
      </c>
      <c r="E404" s="197"/>
      <c r="F404" s="199" t="s">
        <v>584</v>
      </c>
      <c r="G404" s="197"/>
      <c r="H404" s="200">
        <v>63.158000000000001</v>
      </c>
      <c r="I404" s="201"/>
      <c r="J404" s="197"/>
      <c r="K404" s="197"/>
      <c r="L404" s="202"/>
      <c r="M404" s="203"/>
      <c r="N404" s="204"/>
      <c r="O404" s="204"/>
      <c r="P404" s="204"/>
      <c r="Q404" s="204"/>
      <c r="R404" s="204"/>
      <c r="S404" s="204"/>
      <c r="T404" s="205"/>
      <c r="AT404" s="206" t="s">
        <v>146</v>
      </c>
      <c r="AU404" s="206" t="s">
        <v>81</v>
      </c>
      <c r="AV404" s="13" t="s">
        <v>81</v>
      </c>
      <c r="AW404" s="13" t="s">
        <v>4</v>
      </c>
      <c r="AX404" s="13" t="s">
        <v>79</v>
      </c>
      <c r="AY404" s="206" t="s">
        <v>128</v>
      </c>
    </row>
    <row r="405" spans="1:65" s="2" customFormat="1" ht="16.5" customHeight="1">
      <c r="A405" s="37"/>
      <c r="B405" s="38"/>
      <c r="C405" s="176" t="s">
        <v>589</v>
      </c>
      <c r="D405" s="176" t="s">
        <v>130</v>
      </c>
      <c r="E405" s="177" t="s">
        <v>590</v>
      </c>
      <c r="F405" s="178" t="s">
        <v>19</v>
      </c>
      <c r="G405" s="179" t="s">
        <v>591</v>
      </c>
      <c r="H405" s="180">
        <v>1</v>
      </c>
      <c r="I405" s="181"/>
      <c r="J405" s="182">
        <f>ROUND(I405*H405,2)</f>
        <v>0</v>
      </c>
      <c r="K405" s="178" t="s">
        <v>19</v>
      </c>
      <c r="L405" s="42"/>
      <c r="M405" s="183" t="s">
        <v>19</v>
      </c>
      <c r="N405" s="184" t="s">
        <v>43</v>
      </c>
      <c r="O405" s="67"/>
      <c r="P405" s="185">
        <f>O405*H405</f>
        <v>0</v>
      </c>
      <c r="Q405" s="185">
        <v>0</v>
      </c>
      <c r="R405" s="185">
        <f>Q405*H405</f>
        <v>0</v>
      </c>
      <c r="S405" s="185">
        <v>0</v>
      </c>
      <c r="T405" s="186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187" t="s">
        <v>275</v>
      </c>
      <c r="AT405" s="187" t="s">
        <v>130</v>
      </c>
      <c r="AU405" s="187" t="s">
        <v>81</v>
      </c>
      <c r="AY405" s="20" t="s">
        <v>128</v>
      </c>
      <c r="BE405" s="188">
        <f>IF(N405="základní",J405,0)</f>
        <v>0</v>
      </c>
      <c r="BF405" s="188">
        <f>IF(N405="snížená",J405,0)</f>
        <v>0</v>
      </c>
      <c r="BG405" s="188">
        <f>IF(N405="zákl. přenesená",J405,0)</f>
        <v>0</v>
      </c>
      <c r="BH405" s="188">
        <f>IF(N405="sníž. přenesená",J405,0)</f>
        <v>0</v>
      </c>
      <c r="BI405" s="188">
        <f>IF(N405="nulová",J405,0)</f>
        <v>0</v>
      </c>
      <c r="BJ405" s="20" t="s">
        <v>79</v>
      </c>
      <c r="BK405" s="188">
        <f>ROUND(I405*H405,2)</f>
        <v>0</v>
      </c>
      <c r="BL405" s="20" t="s">
        <v>275</v>
      </c>
      <c r="BM405" s="187" t="s">
        <v>592</v>
      </c>
    </row>
    <row r="406" spans="1:65" s="2" customFormat="1">
      <c r="A406" s="37"/>
      <c r="B406" s="38"/>
      <c r="C406" s="39"/>
      <c r="D406" s="189" t="s">
        <v>136</v>
      </c>
      <c r="E406" s="39"/>
      <c r="F406" s="190" t="s">
        <v>593</v>
      </c>
      <c r="G406" s="39"/>
      <c r="H406" s="39"/>
      <c r="I406" s="191"/>
      <c r="J406" s="39"/>
      <c r="K406" s="39"/>
      <c r="L406" s="42"/>
      <c r="M406" s="192"/>
      <c r="N406" s="193"/>
      <c r="O406" s="67"/>
      <c r="P406" s="67"/>
      <c r="Q406" s="67"/>
      <c r="R406" s="67"/>
      <c r="S406" s="67"/>
      <c r="T406" s="68"/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T406" s="20" t="s">
        <v>136</v>
      </c>
      <c r="AU406" s="20" t="s">
        <v>81</v>
      </c>
    </row>
    <row r="407" spans="1:65" s="2" customFormat="1" ht="16.5" customHeight="1">
      <c r="A407" s="37"/>
      <c r="B407" s="38"/>
      <c r="C407" s="176" t="s">
        <v>594</v>
      </c>
      <c r="D407" s="176" t="s">
        <v>130</v>
      </c>
      <c r="E407" s="177" t="s">
        <v>595</v>
      </c>
      <c r="F407" s="178" t="s">
        <v>596</v>
      </c>
      <c r="G407" s="179" t="s">
        <v>133</v>
      </c>
      <c r="H407" s="180">
        <v>49.48</v>
      </c>
      <c r="I407" s="181"/>
      <c r="J407" s="182">
        <f>ROUND(I407*H407,2)</f>
        <v>0</v>
      </c>
      <c r="K407" s="178" t="s">
        <v>134</v>
      </c>
      <c r="L407" s="42"/>
      <c r="M407" s="183" t="s">
        <v>19</v>
      </c>
      <c r="N407" s="184" t="s">
        <v>43</v>
      </c>
      <c r="O407" s="67"/>
      <c r="P407" s="185">
        <f>O407*H407</f>
        <v>0</v>
      </c>
      <c r="Q407" s="185">
        <v>0</v>
      </c>
      <c r="R407" s="185">
        <f>Q407*H407</f>
        <v>0</v>
      </c>
      <c r="S407" s="185">
        <v>0</v>
      </c>
      <c r="T407" s="186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187" t="s">
        <v>275</v>
      </c>
      <c r="AT407" s="187" t="s">
        <v>130</v>
      </c>
      <c r="AU407" s="187" t="s">
        <v>81</v>
      </c>
      <c r="AY407" s="20" t="s">
        <v>128</v>
      </c>
      <c r="BE407" s="188">
        <f>IF(N407="základní",J407,0)</f>
        <v>0</v>
      </c>
      <c r="BF407" s="188">
        <f>IF(N407="snížená",J407,0)</f>
        <v>0</v>
      </c>
      <c r="BG407" s="188">
        <f>IF(N407="zákl. přenesená",J407,0)</f>
        <v>0</v>
      </c>
      <c r="BH407" s="188">
        <f>IF(N407="sníž. přenesená",J407,0)</f>
        <v>0</v>
      </c>
      <c r="BI407" s="188">
        <f>IF(N407="nulová",J407,0)</f>
        <v>0</v>
      </c>
      <c r="BJ407" s="20" t="s">
        <v>79</v>
      </c>
      <c r="BK407" s="188">
        <f>ROUND(I407*H407,2)</f>
        <v>0</v>
      </c>
      <c r="BL407" s="20" t="s">
        <v>275</v>
      </c>
      <c r="BM407" s="187" t="s">
        <v>597</v>
      </c>
    </row>
    <row r="408" spans="1:65" s="2" customFormat="1">
      <c r="A408" s="37"/>
      <c r="B408" s="38"/>
      <c r="C408" s="39"/>
      <c r="D408" s="189" t="s">
        <v>136</v>
      </c>
      <c r="E408" s="39"/>
      <c r="F408" s="190" t="s">
        <v>598</v>
      </c>
      <c r="G408" s="39"/>
      <c r="H408" s="39"/>
      <c r="I408" s="191"/>
      <c r="J408" s="39"/>
      <c r="K408" s="39"/>
      <c r="L408" s="42"/>
      <c r="M408" s="192"/>
      <c r="N408" s="193"/>
      <c r="O408" s="67"/>
      <c r="P408" s="67"/>
      <c r="Q408" s="67"/>
      <c r="R408" s="67"/>
      <c r="S408" s="67"/>
      <c r="T408" s="68"/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T408" s="20" t="s">
        <v>136</v>
      </c>
      <c r="AU408" s="20" t="s">
        <v>81</v>
      </c>
    </row>
    <row r="409" spans="1:65" s="2" customFormat="1">
      <c r="A409" s="37"/>
      <c r="B409" s="38"/>
      <c r="C409" s="39"/>
      <c r="D409" s="194" t="s">
        <v>138</v>
      </c>
      <c r="E409" s="39"/>
      <c r="F409" s="195" t="s">
        <v>599</v>
      </c>
      <c r="G409" s="39"/>
      <c r="H409" s="39"/>
      <c r="I409" s="191"/>
      <c r="J409" s="39"/>
      <c r="K409" s="39"/>
      <c r="L409" s="42"/>
      <c r="M409" s="192"/>
      <c r="N409" s="193"/>
      <c r="O409" s="67"/>
      <c r="P409" s="67"/>
      <c r="Q409" s="67"/>
      <c r="R409" s="67"/>
      <c r="S409" s="67"/>
      <c r="T409" s="68"/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T409" s="20" t="s">
        <v>138</v>
      </c>
      <c r="AU409" s="20" t="s">
        <v>81</v>
      </c>
    </row>
    <row r="410" spans="1:65" s="2" customFormat="1" ht="16.5" customHeight="1">
      <c r="A410" s="37"/>
      <c r="B410" s="38"/>
      <c r="C410" s="232" t="s">
        <v>600</v>
      </c>
      <c r="D410" s="232" t="s">
        <v>353</v>
      </c>
      <c r="E410" s="233" t="s">
        <v>564</v>
      </c>
      <c r="F410" s="234" t="s">
        <v>565</v>
      </c>
      <c r="G410" s="235" t="s">
        <v>133</v>
      </c>
      <c r="H410" s="236">
        <v>51.954000000000001</v>
      </c>
      <c r="I410" s="237"/>
      <c r="J410" s="238">
        <f>ROUND(I410*H410,2)</f>
        <v>0</v>
      </c>
      <c r="K410" s="234" t="s">
        <v>134</v>
      </c>
      <c r="L410" s="239"/>
      <c r="M410" s="240" t="s">
        <v>19</v>
      </c>
      <c r="N410" s="241" t="s">
        <v>43</v>
      </c>
      <c r="O410" s="67"/>
      <c r="P410" s="185">
        <f>O410*H410</f>
        <v>0</v>
      </c>
      <c r="Q410" s="185">
        <v>5.0000000000000001E-4</v>
      </c>
      <c r="R410" s="185">
        <f>Q410*H410</f>
        <v>2.5977E-2</v>
      </c>
      <c r="S410" s="185">
        <v>0</v>
      </c>
      <c r="T410" s="186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187" t="s">
        <v>400</v>
      </c>
      <c r="AT410" s="187" t="s">
        <v>353</v>
      </c>
      <c r="AU410" s="187" t="s">
        <v>81</v>
      </c>
      <c r="AY410" s="20" t="s">
        <v>128</v>
      </c>
      <c r="BE410" s="188">
        <f>IF(N410="základní",J410,0)</f>
        <v>0</v>
      </c>
      <c r="BF410" s="188">
        <f>IF(N410="snížená",J410,0)</f>
        <v>0</v>
      </c>
      <c r="BG410" s="188">
        <f>IF(N410="zákl. přenesená",J410,0)</f>
        <v>0</v>
      </c>
      <c r="BH410" s="188">
        <f>IF(N410="sníž. přenesená",J410,0)</f>
        <v>0</v>
      </c>
      <c r="BI410" s="188">
        <f>IF(N410="nulová",J410,0)</f>
        <v>0</v>
      </c>
      <c r="BJ410" s="20" t="s">
        <v>79</v>
      </c>
      <c r="BK410" s="188">
        <f>ROUND(I410*H410,2)</f>
        <v>0</v>
      </c>
      <c r="BL410" s="20" t="s">
        <v>275</v>
      </c>
      <c r="BM410" s="187" t="s">
        <v>601</v>
      </c>
    </row>
    <row r="411" spans="1:65" s="2" customFormat="1">
      <c r="A411" s="37"/>
      <c r="B411" s="38"/>
      <c r="C411" s="39"/>
      <c r="D411" s="189" t="s">
        <v>136</v>
      </c>
      <c r="E411" s="39"/>
      <c r="F411" s="190" t="s">
        <v>565</v>
      </c>
      <c r="G411" s="39"/>
      <c r="H411" s="39"/>
      <c r="I411" s="191"/>
      <c r="J411" s="39"/>
      <c r="K411" s="39"/>
      <c r="L411" s="42"/>
      <c r="M411" s="192"/>
      <c r="N411" s="193"/>
      <c r="O411" s="67"/>
      <c r="P411" s="67"/>
      <c r="Q411" s="67"/>
      <c r="R411" s="67"/>
      <c r="S411" s="67"/>
      <c r="T411" s="68"/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T411" s="20" t="s">
        <v>136</v>
      </c>
      <c r="AU411" s="20" t="s">
        <v>81</v>
      </c>
    </row>
    <row r="412" spans="1:65" s="13" customFormat="1">
      <c r="B412" s="196"/>
      <c r="C412" s="197"/>
      <c r="D412" s="189" t="s">
        <v>146</v>
      </c>
      <c r="E412" s="197"/>
      <c r="F412" s="199" t="s">
        <v>602</v>
      </c>
      <c r="G412" s="197"/>
      <c r="H412" s="200">
        <v>51.954000000000001</v>
      </c>
      <c r="I412" s="201"/>
      <c r="J412" s="197"/>
      <c r="K412" s="197"/>
      <c r="L412" s="202"/>
      <c r="M412" s="203"/>
      <c r="N412" s="204"/>
      <c r="O412" s="204"/>
      <c r="P412" s="204"/>
      <c r="Q412" s="204"/>
      <c r="R412" s="204"/>
      <c r="S412" s="204"/>
      <c r="T412" s="205"/>
      <c r="AT412" s="206" t="s">
        <v>146</v>
      </c>
      <c r="AU412" s="206" t="s">
        <v>81</v>
      </c>
      <c r="AV412" s="13" t="s">
        <v>81</v>
      </c>
      <c r="AW412" s="13" t="s">
        <v>4</v>
      </c>
      <c r="AX412" s="13" t="s">
        <v>79</v>
      </c>
      <c r="AY412" s="206" t="s">
        <v>128</v>
      </c>
    </row>
    <row r="413" spans="1:65" s="2" customFormat="1" ht="16.5" customHeight="1">
      <c r="A413" s="37"/>
      <c r="B413" s="38"/>
      <c r="C413" s="176" t="s">
        <v>603</v>
      </c>
      <c r="D413" s="176" t="s">
        <v>130</v>
      </c>
      <c r="E413" s="177" t="s">
        <v>604</v>
      </c>
      <c r="F413" s="178" t="s">
        <v>605</v>
      </c>
      <c r="G413" s="179" t="s">
        <v>209</v>
      </c>
      <c r="H413" s="180">
        <v>1.99</v>
      </c>
      <c r="I413" s="181"/>
      <c r="J413" s="182">
        <f>ROUND(I413*H413,2)</f>
        <v>0</v>
      </c>
      <c r="K413" s="178" t="s">
        <v>134</v>
      </c>
      <c r="L413" s="42"/>
      <c r="M413" s="183" t="s">
        <v>19</v>
      </c>
      <c r="N413" s="184" t="s">
        <v>43</v>
      </c>
      <c r="O413" s="67"/>
      <c r="P413" s="185">
        <f>O413*H413</f>
        <v>0</v>
      </c>
      <c r="Q413" s="185">
        <v>0</v>
      </c>
      <c r="R413" s="185">
        <f>Q413*H413</f>
        <v>0</v>
      </c>
      <c r="S413" s="185">
        <v>0</v>
      </c>
      <c r="T413" s="186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187" t="s">
        <v>275</v>
      </c>
      <c r="AT413" s="187" t="s">
        <v>130</v>
      </c>
      <c r="AU413" s="187" t="s">
        <v>81</v>
      </c>
      <c r="AY413" s="20" t="s">
        <v>128</v>
      </c>
      <c r="BE413" s="188">
        <f>IF(N413="základní",J413,0)</f>
        <v>0</v>
      </c>
      <c r="BF413" s="188">
        <f>IF(N413="snížená",J413,0)</f>
        <v>0</v>
      </c>
      <c r="BG413" s="188">
        <f>IF(N413="zákl. přenesená",J413,0)</f>
        <v>0</v>
      </c>
      <c r="BH413" s="188">
        <f>IF(N413="sníž. přenesená",J413,0)</f>
        <v>0</v>
      </c>
      <c r="BI413" s="188">
        <f>IF(N413="nulová",J413,0)</f>
        <v>0</v>
      </c>
      <c r="BJ413" s="20" t="s">
        <v>79</v>
      </c>
      <c r="BK413" s="188">
        <f>ROUND(I413*H413,2)</f>
        <v>0</v>
      </c>
      <c r="BL413" s="20" t="s">
        <v>275</v>
      </c>
      <c r="BM413" s="187" t="s">
        <v>606</v>
      </c>
    </row>
    <row r="414" spans="1:65" s="2" customFormat="1" ht="19.5">
      <c r="A414" s="37"/>
      <c r="B414" s="38"/>
      <c r="C414" s="39"/>
      <c r="D414" s="189" t="s">
        <v>136</v>
      </c>
      <c r="E414" s="39"/>
      <c r="F414" s="190" t="s">
        <v>607</v>
      </c>
      <c r="G414" s="39"/>
      <c r="H414" s="39"/>
      <c r="I414" s="191"/>
      <c r="J414" s="39"/>
      <c r="K414" s="39"/>
      <c r="L414" s="42"/>
      <c r="M414" s="192"/>
      <c r="N414" s="193"/>
      <c r="O414" s="67"/>
      <c r="P414" s="67"/>
      <c r="Q414" s="67"/>
      <c r="R414" s="67"/>
      <c r="S414" s="67"/>
      <c r="T414" s="68"/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T414" s="20" t="s">
        <v>136</v>
      </c>
      <c r="AU414" s="20" t="s">
        <v>81</v>
      </c>
    </row>
    <row r="415" spans="1:65" s="2" customFormat="1">
      <c r="A415" s="37"/>
      <c r="B415" s="38"/>
      <c r="C415" s="39"/>
      <c r="D415" s="194" t="s">
        <v>138</v>
      </c>
      <c r="E415" s="39"/>
      <c r="F415" s="195" t="s">
        <v>608</v>
      </c>
      <c r="G415" s="39"/>
      <c r="H415" s="39"/>
      <c r="I415" s="191"/>
      <c r="J415" s="39"/>
      <c r="K415" s="39"/>
      <c r="L415" s="42"/>
      <c r="M415" s="192"/>
      <c r="N415" s="193"/>
      <c r="O415" s="67"/>
      <c r="P415" s="67"/>
      <c r="Q415" s="67"/>
      <c r="R415" s="67"/>
      <c r="S415" s="67"/>
      <c r="T415" s="68"/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T415" s="20" t="s">
        <v>138</v>
      </c>
      <c r="AU415" s="20" t="s">
        <v>81</v>
      </c>
    </row>
    <row r="416" spans="1:65" s="12" customFormat="1" ht="22.9" customHeight="1">
      <c r="B416" s="160"/>
      <c r="C416" s="161"/>
      <c r="D416" s="162" t="s">
        <v>71</v>
      </c>
      <c r="E416" s="174" t="s">
        <v>609</v>
      </c>
      <c r="F416" s="174" t="s">
        <v>610</v>
      </c>
      <c r="G416" s="161"/>
      <c r="H416" s="161"/>
      <c r="I416" s="164"/>
      <c r="J416" s="175">
        <f>BK416</f>
        <v>0</v>
      </c>
      <c r="K416" s="161"/>
      <c r="L416" s="166"/>
      <c r="M416" s="167"/>
      <c r="N416" s="168"/>
      <c r="O416" s="168"/>
      <c r="P416" s="169">
        <f>SUM(P417:P475)</f>
        <v>0</v>
      </c>
      <c r="Q416" s="168"/>
      <c r="R416" s="169">
        <f>SUM(R417:R475)</f>
        <v>1.0971128000000001</v>
      </c>
      <c r="S416" s="168"/>
      <c r="T416" s="170">
        <f>SUM(T417:T475)</f>
        <v>0</v>
      </c>
      <c r="AR416" s="171" t="s">
        <v>81</v>
      </c>
      <c r="AT416" s="172" t="s">
        <v>71</v>
      </c>
      <c r="AU416" s="172" t="s">
        <v>79</v>
      </c>
      <c r="AY416" s="171" t="s">
        <v>128</v>
      </c>
      <c r="BK416" s="173">
        <f>SUM(BK417:BK475)</f>
        <v>0</v>
      </c>
    </row>
    <row r="417" spans="1:65" s="2" customFormat="1" ht="16.5" customHeight="1">
      <c r="A417" s="37"/>
      <c r="B417" s="38"/>
      <c r="C417" s="176" t="s">
        <v>611</v>
      </c>
      <c r="D417" s="176" t="s">
        <v>130</v>
      </c>
      <c r="E417" s="177" t="s">
        <v>612</v>
      </c>
      <c r="F417" s="178" t="s">
        <v>613</v>
      </c>
      <c r="G417" s="179" t="s">
        <v>133</v>
      </c>
      <c r="H417" s="180">
        <v>122.045</v>
      </c>
      <c r="I417" s="181"/>
      <c r="J417" s="182">
        <f>ROUND(I417*H417,2)</f>
        <v>0</v>
      </c>
      <c r="K417" s="178" t="s">
        <v>134</v>
      </c>
      <c r="L417" s="42"/>
      <c r="M417" s="183" t="s">
        <v>19</v>
      </c>
      <c r="N417" s="184" t="s">
        <v>43</v>
      </c>
      <c r="O417" s="67"/>
      <c r="P417" s="185">
        <f>O417*H417</f>
        <v>0</v>
      </c>
      <c r="Q417" s="185">
        <v>0</v>
      </c>
      <c r="R417" s="185">
        <f>Q417*H417</f>
        <v>0</v>
      </c>
      <c r="S417" s="185">
        <v>0</v>
      </c>
      <c r="T417" s="186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187" t="s">
        <v>275</v>
      </c>
      <c r="AT417" s="187" t="s">
        <v>130</v>
      </c>
      <c r="AU417" s="187" t="s">
        <v>81</v>
      </c>
      <c r="AY417" s="20" t="s">
        <v>128</v>
      </c>
      <c r="BE417" s="188">
        <f>IF(N417="základní",J417,0)</f>
        <v>0</v>
      </c>
      <c r="BF417" s="188">
        <f>IF(N417="snížená",J417,0)</f>
        <v>0</v>
      </c>
      <c r="BG417" s="188">
        <f>IF(N417="zákl. přenesená",J417,0)</f>
        <v>0</v>
      </c>
      <c r="BH417" s="188">
        <f>IF(N417="sníž. přenesená",J417,0)</f>
        <v>0</v>
      </c>
      <c r="BI417" s="188">
        <f>IF(N417="nulová",J417,0)</f>
        <v>0</v>
      </c>
      <c r="BJ417" s="20" t="s">
        <v>79</v>
      </c>
      <c r="BK417" s="188">
        <f>ROUND(I417*H417,2)</f>
        <v>0</v>
      </c>
      <c r="BL417" s="20" t="s">
        <v>275</v>
      </c>
      <c r="BM417" s="187" t="s">
        <v>614</v>
      </c>
    </row>
    <row r="418" spans="1:65" s="2" customFormat="1">
      <c r="A418" s="37"/>
      <c r="B418" s="38"/>
      <c r="C418" s="39"/>
      <c r="D418" s="189" t="s">
        <v>136</v>
      </c>
      <c r="E418" s="39"/>
      <c r="F418" s="190" t="s">
        <v>615</v>
      </c>
      <c r="G418" s="39"/>
      <c r="H418" s="39"/>
      <c r="I418" s="191"/>
      <c r="J418" s="39"/>
      <c r="K418" s="39"/>
      <c r="L418" s="42"/>
      <c r="M418" s="192"/>
      <c r="N418" s="193"/>
      <c r="O418" s="67"/>
      <c r="P418" s="67"/>
      <c r="Q418" s="67"/>
      <c r="R418" s="67"/>
      <c r="S418" s="67"/>
      <c r="T418" s="68"/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T418" s="20" t="s">
        <v>136</v>
      </c>
      <c r="AU418" s="20" t="s">
        <v>81</v>
      </c>
    </row>
    <row r="419" spans="1:65" s="2" customFormat="1">
      <c r="A419" s="37"/>
      <c r="B419" s="38"/>
      <c r="C419" s="39"/>
      <c r="D419" s="194" t="s">
        <v>138</v>
      </c>
      <c r="E419" s="39"/>
      <c r="F419" s="195" t="s">
        <v>616</v>
      </c>
      <c r="G419" s="39"/>
      <c r="H419" s="39"/>
      <c r="I419" s="191"/>
      <c r="J419" s="39"/>
      <c r="K419" s="39"/>
      <c r="L419" s="42"/>
      <c r="M419" s="192"/>
      <c r="N419" s="193"/>
      <c r="O419" s="67"/>
      <c r="P419" s="67"/>
      <c r="Q419" s="67"/>
      <c r="R419" s="67"/>
      <c r="S419" s="67"/>
      <c r="T419" s="68"/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T419" s="20" t="s">
        <v>138</v>
      </c>
      <c r="AU419" s="20" t="s">
        <v>81</v>
      </c>
    </row>
    <row r="420" spans="1:65" s="14" customFormat="1">
      <c r="B420" s="207"/>
      <c r="C420" s="208"/>
      <c r="D420" s="189" t="s">
        <v>146</v>
      </c>
      <c r="E420" s="209" t="s">
        <v>19</v>
      </c>
      <c r="F420" s="210" t="s">
        <v>617</v>
      </c>
      <c r="G420" s="208"/>
      <c r="H420" s="209" t="s">
        <v>19</v>
      </c>
      <c r="I420" s="211"/>
      <c r="J420" s="208"/>
      <c r="K420" s="208"/>
      <c r="L420" s="212"/>
      <c r="M420" s="213"/>
      <c r="N420" s="214"/>
      <c r="O420" s="214"/>
      <c r="P420" s="214"/>
      <c r="Q420" s="214"/>
      <c r="R420" s="214"/>
      <c r="S420" s="214"/>
      <c r="T420" s="215"/>
      <c r="AT420" s="216" t="s">
        <v>146</v>
      </c>
      <c r="AU420" s="216" t="s">
        <v>81</v>
      </c>
      <c r="AV420" s="14" t="s">
        <v>79</v>
      </c>
      <c r="AW420" s="14" t="s">
        <v>32</v>
      </c>
      <c r="AX420" s="14" t="s">
        <v>72</v>
      </c>
      <c r="AY420" s="216" t="s">
        <v>128</v>
      </c>
    </row>
    <row r="421" spans="1:65" s="14" customFormat="1">
      <c r="B421" s="207"/>
      <c r="C421" s="208"/>
      <c r="D421" s="189" t="s">
        <v>146</v>
      </c>
      <c r="E421" s="209" t="s">
        <v>19</v>
      </c>
      <c r="F421" s="210" t="s">
        <v>618</v>
      </c>
      <c r="G421" s="208"/>
      <c r="H421" s="209" t="s">
        <v>19</v>
      </c>
      <c r="I421" s="211"/>
      <c r="J421" s="208"/>
      <c r="K421" s="208"/>
      <c r="L421" s="212"/>
      <c r="M421" s="213"/>
      <c r="N421" s="214"/>
      <c r="O421" s="214"/>
      <c r="P421" s="214"/>
      <c r="Q421" s="214"/>
      <c r="R421" s="214"/>
      <c r="S421" s="214"/>
      <c r="T421" s="215"/>
      <c r="AT421" s="216" t="s">
        <v>146</v>
      </c>
      <c r="AU421" s="216" t="s">
        <v>81</v>
      </c>
      <c r="AV421" s="14" t="s">
        <v>79</v>
      </c>
      <c r="AW421" s="14" t="s">
        <v>32</v>
      </c>
      <c r="AX421" s="14" t="s">
        <v>72</v>
      </c>
      <c r="AY421" s="216" t="s">
        <v>128</v>
      </c>
    </row>
    <row r="422" spans="1:65" s="13" customFormat="1">
      <c r="B422" s="196"/>
      <c r="C422" s="197"/>
      <c r="D422" s="189" t="s">
        <v>146</v>
      </c>
      <c r="E422" s="198" t="s">
        <v>19</v>
      </c>
      <c r="F422" s="199" t="s">
        <v>619</v>
      </c>
      <c r="G422" s="197"/>
      <c r="H422" s="200">
        <v>91</v>
      </c>
      <c r="I422" s="201"/>
      <c r="J422" s="197"/>
      <c r="K422" s="197"/>
      <c r="L422" s="202"/>
      <c r="M422" s="203"/>
      <c r="N422" s="204"/>
      <c r="O422" s="204"/>
      <c r="P422" s="204"/>
      <c r="Q422" s="204"/>
      <c r="R422" s="204"/>
      <c r="S422" s="204"/>
      <c r="T422" s="205"/>
      <c r="AT422" s="206" t="s">
        <v>146</v>
      </c>
      <c r="AU422" s="206" t="s">
        <v>81</v>
      </c>
      <c r="AV422" s="13" t="s">
        <v>81</v>
      </c>
      <c r="AW422" s="13" t="s">
        <v>32</v>
      </c>
      <c r="AX422" s="13" t="s">
        <v>72</v>
      </c>
      <c r="AY422" s="206" t="s">
        <v>128</v>
      </c>
    </row>
    <row r="423" spans="1:65" s="13" customFormat="1">
      <c r="B423" s="196"/>
      <c r="C423" s="197"/>
      <c r="D423" s="189" t="s">
        <v>146</v>
      </c>
      <c r="E423" s="198" t="s">
        <v>19</v>
      </c>
      <c r="F423" s="199" t="s">
        <v>620</v>
      </c>
      <c r="G423" s="197"/>
      <c r="H423" s="200">
        <v>31.045000000000002</v>
      </c>
      <c r="I423" s="201"/>
      <c r="J423" s="197"/>
      <c r="K423" s="197"/>
      <c r="L423" s="202"/>
      <c r="M423" s="203"/>
      <c r="N423" s="204"/>
      <c r="O423" s="204"/>
      <c r="P423" s="204"/>
      <c r="Q423" s="204"/>
      <c r="R423" s="204"/>
      <c r="S423" s="204"/>
      <c r="T423" s="205"/>
      <c r="AT423" s="206" t="s">
        <v>146</v>
      </c>
      <c r="AU423" s="206" t="s">
        <v>81</v>
      </c>
      <c r="AV423" s="13" t="s">
        <v>81</v>
      </c>
      <c r="AW423" s="13" t="s">
        <v>32</v>
      </c>
      <c r="AX423" s="13" t="s">
        <v>72</v>
      </c>
      <c r="AY423" s="206" t="s">
        <v>128</v>
      </c>
    </row>
    <row r="424" spans="1:65" s="15" customFormat="1">
      <c r="B424" s="221"/>
      <c r="C424" s="222"/>
      <c r="D424" s="189" t="s">
        <v>146</v>
      </c>
      <c r="E424" s="223" t="s">
        <v>19</v>
      </c>
      <c r="F424" s="224" t="s">
        <v>230</v>
      </c>
      <c r="G424" s="222"/>
      <c r="H424" s="225">
        <v>122.045</v>
      </c>
      <c r="I424" s="226"/>
      <c r="J424" s="222"/>
      <c r="K424" s="222"/>
      <c r="L424" s="227"/>
      <c r="M424" s="228"/>
      <c r="N424" s="229"/>
      <c r="O424" s="229"/>
      <c r="P424" s="229"/>
      <c r="Q424" s="229"/>
      <c r="R424" s="229"/>
      <c r="S424" s="229"/>
      <c r="T424" s="230"/>
      <c r="AT424" s="231" t="s">
        <v>146</v>
      </c>
      <c r="AU424" s="231" t="s">
        <v>81</v>
      </c>
      <c r="AV424" s="15" t="s">
        <v>89</v>
      </c>
      <c r="AW424" s="15" t="s">
        <v>32</v>
      </c>
      <c r="AX424" s="15" t="s">
        <v>79</v>
      </c>
      <c r="AY424" s="231" t="s">
        <v>128</v>
      </c>
    </row>
    <row r="425" spans="1:65" s="2" customFormat="1" ht="16.5" customHeight="1">
      <c r="A425" s="37"/>
      <c r="B425" s="38"/>
      <c r="C425" s="232" t="s">
        <v>621</v>
      </c>
      <c r="D425" s="232" t="s">
        <v>353</v>
      </c>
      <c r="E425" s="233" t="s">
        <v>483</v>
      </c>
      <c r="F425" s="234" t="s">
        <v>484</v>
      </c>
      <c r="G425" s="235" t="s">
        <v>209</v>
      </c>
      <c r="H425" s="236">
        <v>3.9E-2</v>
      </c>
      <c r="I425" s="237"/>
      <c r="J425" s="238">
        <f>ROUND(I425*H425,2)</f>
        <v>0</v>
      </c>
      <c r="K425" s="234" t="s">
        <v>134</v>
      </c>
      <c r="L425" s="239"/>
      <c r="M425" s="240" t="s">
        <v>19</v>
      </c>
      <c r="N425" s="241" t="s">
        <v>43</v>
      </c>
      <c r="O425" s="67"/>
      <c r="P425" s="185">
        <f>O425*H425</f>
        <v>0</v>
      </c>
      <c r="Q425" s="185">
        <v>1</v>
      </c>
      <c r="R425" s="185">
        <f>Q425*H425</f>
        <v>3.9E-2</v>
      </c>
      <c r="S425" s="185">
        <v>0</v>
      </c>
      <c r="T425" s="186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187" t="s">
        <v>400</v>
      </c>
      <c r="AT425" s="187" t="s">
        <v>353</v>
      </c>
      <c r="AU425" s="187" t="s">
        <v>81</v>
      </c>
      <c r="AY425" s="20" t="s">
        <v>128</v>
      </c>
      <c r="BE425" s="188">
        <f>IF(N425="základní",J425,0)</f>
        <v>0</v>
      </c>
      <c r="BF425" s="188">
        <f>IF(N425="snížená",J425,0)</f>
        <v>0</v>
      </c>
      <c r="BG425" s="188">
        <f>IF(N425="zákl. přenesená",J425,0)</f>
        <v>0</v>
      </c>
      <c r="BH425" s="188">
        <f>IF(N425="sníž. přenesená",J425,0)</f>
        <v>0</v>
      </c>
      <c r="BI425" s="188">
        <f>IF(N425="nulová",J425,0)</f>
        <v>0</v>
      </c>
      <c r="BJ425" s="20" t="s">
        <v>79</v>
      </c>
      <c r="BK425" s="188">
        <f>ROUND(I425*H425,2)</f>
        <v>0</v>
      </c>
      <c r="BL425" s="20" t="s">
        <v>275</v>
      </c>
      <c r="BM425" s="187" t="s">
        <v>622</v>
      </c>
    </row>
    <row r="426" spans="1:65" s="2" customFormat="1">
      <c r="A426" s="37"/>
      <c r="B426" s="38"/>
      <c r="C426" s="39"/>
      <c r="D426" s="189" t="s">
        <v>136</v>
      </c>
      <c r="E426" s="39"/>
      <c r="F426" s="190" t="s">
        <v>484</v>
      </c>
      <c r="G426" s="39"/>
      <c r="H426" s="39"/>
      <c r="I426" s="191"/>
      <c r="J426" s="39"/>
      <c r="K426" s="39"/>
      <c r="L426" s="42"/>
      <c r="M426" s="192"/>
      <c r="N426" s="193"/>
      <c r="O426" s="67"/>
      <c r="P426" s="67"/>
      <c r="Q426" s="67"/>
      <c r="R426" s="67"/>
      <c r="S426" s="67"/>
      <c r="T426" s="68"/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T426" s="20" t="s">
        <v>136</v>
      </c>
      <c r="AU426" s="20" t="s">
        <v>81</v>
      </c>
    </row>
    <row r="427" spans="1:65" s="13" customFormat="1">
      <c r="B427" s="196"/>
      <c r="C427" s="197"/>
      <c r="D427" s="189" t="s">
        <v>146</v>
      </c>
      <c r="E427" s="197"/>
      <c r="F427" s="199" t="s">
        <v>623</v>
      </c>
      <c r="G427" s="197"/>
      <c r="H427" s="200">
        <v>3.9E-2</v>
      </c>
      <c r="I427" s="201"/>
      <c r="J427" s="197"/>
      <c r="K427" s="197"/>
      <c r="L427" s="202"/>
      <c r="M427" s="203"/>
      <c r="N427" s="204"/>
      <c r="O427" s="204"/>
      <c r="P427" s="204"/>
      <c r="Q427" s="204"/>
      <c r="R427" s="204"/>
      <c r="S427" s="204"/>
      <c r="T427" s="205"/>
      <c r="AT427" s="206" t="s">
        <v>146</v>
      </c>
      <c r="AU427" s="206" t="s">
        <v>81</v>
      </c>
      <c r="AV427" s="13" t="s">
        <v>81</v>
      </c>
      <c r="AW427" s="13" t="s">
        <v>4</v>
      </c>
      <c r="AX427" s="13" t="s">
        <v>79</v>
      </c>
      <c r="AY427" s="206" t="s">
        <v>128</v>
      </c>
    </row>
    <row r="428" spans="1:65" s="2" customFormat="1" ht="16.5" customHeight="1">
      <c r="A428" s="37"/>
      <c r="B428" s="38"/>
      <c r="C428" s="176" t="s">
        <v>624</v>
      </c>
      <c r="D428" s="176" t="s">
        <v>130</v>
      </c>
      <c r="E428" s="177" t="s">
        <v>625</v>
      </c>
      <c r="F428" s="178" t="s">
        <v>626</v>
      </c>
      <c r="G428" s="179" t="s">
        <v>133</v>
      </c>
      <c r="H428" s="180">
        <v>122.045</v>
      </c>
      <c r="I428" s="181"/>
      <c r="J428" s="182">
        <f>ROUND(I428*H428,2)</f>
        <v>0</v>
      </c>
      <c r="K428" s="178" t="s">
        <v>134</v>
      </c>
      <c r="L428" s="42"/>
      <c r="M428" s="183" t="s">
        <v>19</v>
      </c>
      <c r="N428" s="184" t="s">
        <v>43</v>
      </c>
      <c r="O428" s="67"/>
      <c r="P428" s="185">
        <f>O428*H428</f>
        <v>0</v>
      </c>
      <c r="Q428" s="185">
        <v>0</v>
      </c>
      <c r="R428" s="185">
        <f>Q428*H428</f>
        <v>0</v>
      </c>
      <c r="S428" s="185">
        <v>0</v>
      </c>
      <c r="T428" s="186">
        <f>S428*H428</f>
        <v>0</v>
      </c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R428" s="187" t="s">
        <v>275</v>
      </c>
      <c r="AT428" s="187" t="s">
        <v>130</v>
      </c>
      <c r="AU428" s="187" t="s">
        <v>81</v>
      </c>
      <c r="AY428" s="20" t="s">
        <v>128</v>
      </c>
      <c r="BE428" s="188">
        <f>IF(N428="základní",J428,0)</f>
        <v>0</v>
      </c>
      <c r="BF428" s="188">
        <f>IF(N428="snížená",J428,0)</f>
        <v>0</v>
      </c>
      <c r="BG428" s="188">
        <f>IF(N428="zákl. přenesená",J428,0)</f>
        <v>0</v>
      </c>
      <c r="BH428" s="188">
        <f>IF(N428="sníž. přenesená",J428,0)</f>
        <v>0</v>
      </c>
      <c r="BI428" s="188">
        <f>IF(N428="nulová",J428,0)</f>
        <v>0</v>
      </c>
      <c r="BJ428" s="20" t="s">
        <v>79</v>
      </c>
      <c r="BK428" s="188">
        <f>ROUND(I428*H428,2)</f>
        <v>0</v>
      </c>
      <c r="BL428" s="20" t="s">
        <v>275</v>
      </c>
      <c r="BM428" s="187" t="s">
        <v>627</v>
      </c>
    </row>
    <row r="429" spans="1:65" s="2" customFormat="1">
      <c r="A429" s="37"/>
      <c r="B429" s="38"/>
      <c r="C429" s="39"/>
      <c r="D429" s="189" t="s">
        <v>136</v>
      </c>
      <c r="E429" s="39"/>
      <c r="F429" s="190" t="s">
        <v>628</v>
      </c>
      <c r="G429" s="39"/>
      <c r="H429" s="39"/>
      <c r="I429" s="191"/>
      <c r="J429" s="39"/>
      <c r="K429" s="39"/>
      <c r="L429" s="42"/>
      <c r="M429" s="192"/>
      <c r="N429" s="193"/>
      <c r="O429" s="67"/>
      <c r="P429" s="67"/>
      <c r="Q429" s="67"/>
      <c r="R429" s="67"/>
      <c r="S429" s="67"/>
      <c r="T429" s="68"/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T429" s="20" t="s">
        <v>136</v>
      </c>
      <c r="AU429" s="20" t="s">
        <v>81</v>
      </c>
    </row>
    <row r="430" spans="1:65" s="2" customFormat="1">
      <c r="A430" s="37"/>
      <c r="B430" s="38"/>
      <c r="C430" s="39"/>
      <c r="D430" s="194" t="s">
        <v>138</v>
      </c>
      <c r="E430" s="39"/>
      <c r="F430" s="195" t="s">
        <v>629</v>
      </c>
      <c r="G430" s="39"/>
      <c r="H430" s="39"/>
      <c r="I430" s="191"/>
      <c r="J430" s="39"/>
      <c r="K430" s="39"/>
      <c r="L430" s="42"/>
      <c r="M430" s="192"/>
      <c r="N430" s="193"/>
      <c r="O430" s="67"/>
      <c r="P430" s="67"/>
      <c r="Q430" s="67"/>
      <c r="R430" s="67"/>
      <c r="S430" s="67"/>
      <c r="T430" s="68"/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T430" s="20" t="s">
        <v>138</v>
      </c>
      <c r="AU430" s="20" t="s">
        <v>81</v>
      </c>
    </row>
    <row r="431" spans="1:65" s="2" customFormat="1" ht="24.2" customHeight="1">
      <c r="A431" s="37"/>
      <c r="B431" s="38"/>
      <c r="C431" s="232" t="s">
        <v>630</v>
      </c>
      <c r="D431" s="232" t="s">
        <v>353</v>
      </c>
      <c r="E431" s="233" t="s">
        <v>631</v>
      </c>
      <c r="F431" s="234" t="s">
        <v>632</v>
      </c>
      <c r="G431" s="235" t="s">
        <v>133</v>
      </c>
      <c r="H431" s="236">
        <v>142.24299999999999</v>
      </c>
      <c r="I431" s="237"/>
      <c r="J431" s="238">
        <f>ROUND(I431*H431,2)</f>
        <v>0</v>
      </c>
      <c r="K431" s="234" t="s">
        <v>134</v>
      </c>
      <c r="L431" s="239"/>
      <c r="M431" s="240" t="s">
        <v>19</v>
      </c>
      <c r="N431" s="241" t="s">
        <v>43</v>
      </c>
      <c r="O431" s="67"/>
      <c r="P431" s="185">
        <f>O431*H431</f>
        <v>0</v>
      </c>
      <c r="Q431" s="185">
        <v>4.0000000000000001E-3</v>
      </c>
      <c r="R431" s="185">
        <f>Q431*H431</f>
        <v>0.56897200000000003</v>
      </c>
      <c r="S431" s="185">
        <v>0</v>
      </c>
      <c r="T431" s="186">
        <f>S431*H431</f>
        <v>0</v>
      </c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R431" s="187" t="s">
        <v>400</v>
      </c>
      <c r="AT431" s="187" t="s">
        <v>353</v>
      </c>
      <c r="AU431" s="187" t="s">
        <v>81</v>
      </c>
      <c r="AY431" s="20" t="s">
        <v>128</v>
      </c>
      <c r="BE431" s="188">
        <f>IF(N431="základní",J431,0)</f>
        <v>0</v>
      </c>
      <c r="BF431" s="188">
        <f>IF(N431="snížená",J431,0)</f>
        <v>0</v>
      </c>
      <c r="BG431" s="188">
        <f>IF(N431="zákl. přenesená",J431,0)</f>
        <v>0</v>
      </c>
      <c r="BH431" s="188">
        <f>IF(N431="sníž. přenesená",J431,0)</f>
        <v>0</v>
      </c>
      <c r="BI431" s="188">
        <f>IF(N431="nulová",J431,0)</f>
        <v>0</v>
      </c>
      <c r="BJ431" s="20" t="s">
        <v>79</v>
      </c>
      <c r="BK431" s="188">
        <f>ROUND(I431*H431,2)</f>
        <v>0</v>
      </c>
      <c r="BL431" s="20" t="s">
        <v>275</v>
      </c>
      <c r="BM431" s="187" t="s">
        <v>633</v>
      </c>
    </row>
    <row r="432" spans="1:65" s="2" customFormat="1" ht="19.5">
      <c r="A432" s="37"/>
      <c r="B432" s="38"/>
      <c r="C432" s="39"/>
      <c r="D432" s="189" t="s">
        <v>136</v>
      </c>
      <c r="E432" s="39"/>
      <c r="F432" s="190" t="s">
        <v>632</v>
      </c>
      <c r="G432" s="39"/>
      <c r="H432" s="39"/>
      <c r="I432" s="191"/>
      <c r="J432" s="39"/>
      <c r="K432" s="39"/>
      <c r="L432" s="42"/>
      <c r="M432" s="192"/>
      <c r="N432" s="193"/>
      <c r="O432" s="67"/>
      <c r="P432" s="67"/>
      <c r="Q432" s="67"/>
      <c r="R432" s="67"/>
      <c r="S432" s="67"/>
      <c r="T432" s="68"/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T432" s="20" t="s">
        <v>136</v>
      </c>
      <c r="AU432" s="20" t="s">
        <v>81</v>
      </c>
    </row>
    <row r="433" spans="1:65" s="13" customFormat="1">
      <c r="B433" s="196"/>
      <c r="C433" s="197"/>
      <c r="D433" s="189" t="s">
        <v>146</v>
      </c>
      <c r="E433" s="197"/>
      <c r="F433" s="199" t="s">
        <v>634</v>
      </c>
      <c r="G433" s="197"/>
      <c r="H433" s="200">
        <v>142.24299999999999</v>
      </c>
      <c r="I433" s="201"/>
      <c r="J433" s="197"/>
      <c r="K433" s="197"/>
      <c r="L433" s="202"/>
      <c r="M433" s="203"/>
      <c r="N433" s="204"/>
      <c r="O433" s="204"/>
      <c r="P433" s="204"/>
      <c r="Q433" s="204"/>
      <c r="R433" s="204"/>
      <c r="S433" s="204"/>
      <c r="T433" s="205"/>
      <c r="AT433" s="206" t="s">
        <v>146</v>
      </c>
      <c r="AU433" s="206" t="s">
        <v>81</v>
      </c>
      <c r="AV433" s="13" t="s">
        <v>81</v>
      </c>
      <c r="AW433" s="13" t="s">
        <v>4</v>
      </c>
      <c r="AX433" s="13" t="s">
        <v>79</v>
      </c>
      <c r="AY433" s="206" t="s">
        <v>128</v>
      </c>
    </row>
    <row r="434" spans="1:65" s="2" customFormat="1" ht="21.75" customHeight="1">
      <c r="A434" s="37"/>
      <c r="B434" s="38"/>
      <c r="C434" s="176" t="s">
        <v>635</v>
      </c>
      <c r="D434" s="176" t="s">
        <v>130</v>
      </c>
      <c r="E434" s="177" t="s">
        <v>636</v>
      </c>
      <c r="F434" s="178" t="s">
        <v>637</v>
      </c>
      <c r="G434" s="179" t="s">
        <v>571</v>
      </c>
      <c r="H434" s="180">
        <v>88.7</v>
      </c>
      <c r="I434" s="181"/>
      <c r="J434" s="182">
        <f>ROUND(I434*H434,2)</f>
        <v>0</v>
      </c>
      <c r="K434" s="178" t="s">
        <v>134</v>
      </c>
      <c r="L434" s="42"/>
      <c r="M434" s="183" t="s">
        <v>19</v>
      </c>
      <c r="N434" s="184" t="s">
        <v>43</v>
      </c>
      <c r="O434" s="67"/>
      <c r="P434" s="185">
        <f>O434*H434</f>
        <v>0</v>
      </c>
      <c r="Q434" s="185">
        <v>5.9999999999999995E-4</v>
      </c>
      <c r="R434" s="185">
        <f>Q434*H434</f>
        <v>5.3219999999999996E-2</v>
      </c>
      <c r="S434" s="185">
        <v>0</v>
      </c>
      <c r="T434" s="186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187" t="s">
        <v>275</v>
      </c>
      <c r="AT434" s="187" t="s">
        <v>130</v>
      </c>
      <c r="AU434" s="187" t="s">
        <v>81</v>
      </c>
      <c r="AY434" s="20" t="s">
        <v>128</v>
      </c>
      <c r="BE434" s="188">
        <f>IF(N434="základní",J434,0)</f>
        <v>0</v>
      </c>
      <c r="BF434" s="188">
        <f>IF(N434="snížená",J434,0)</f>
        <v>0</v>
      </c>
      <c r="BG434" s="188">
        <f>IF(N434="zákl. přenesená",J434,0)</f>
        <v>0</v>
      </c>
      <c r="BH434" s="188">
        <f>IF(N434="sníž. přenesená",J434,0)</f>
        <v>0</v>
      </c>
      <c r="BI434" s="188">
        <f>IF(N434="nulová",J434,0)</f>
        <v>0</v>
      </c>
      <c r="BJ434" s="20" t="s">
        <v>79</v>
      </c>
      <c r="BK434" s="188">
        <f>ROUND(I434*H434,2)</f>
        <v>0</v>
      </c>
      <c r="BL434" s="20" t="s">
        <v>275</v>
      </c>
      <c r="BM434" s="187" t="s">
        <v>638</v>
      </c>
    </row>
    <row r="435" spans="1:65" s="2" customFormat="1">
      <c r="A435" s="37"/>
      <c r="B435" s="38"/>
      <c r="C435" s="39"/>
      <c r="D435" s="189" t="s">
        <v>136</v>
      </c>
      <c r="E435" s="39"/>
      <c r="F435" s="190" t="s">
        <v>639</v>
      </c>
      <c r="G435" s="39"/>
      <c r="H435" s="39"/>
      <c r="I435" s="191"/>
      <c r="J435" s="39"/>
      <c r="K435" s="39"/>
      <c r="L435" s="42"/>
      <c r="M435" s="192"/>
      <c r="N435" s="193"/>
      <c r="O435" s="67"/>
      <c r="P435" s="67"/>
      <c r="Q435" s="67"/>
      <c r="R435" s="67"/>
      <c r="S435" s="67"/>
      <c r="T435" s="68"/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T435" s="20" t="s">
        <v>136</v>
      </c>
      <c r="AU435" s="20" t="s">
        <v>81</v>
      </c>
    </row>
    <row r="436" spans="1:65" s="2" customFormat="1">
      <c r="A436" s="37"/>
      <c r="B436" s="38"/>
      <c r="C436" s="39"/>
      <c r="D436" s="194" t="s">
        <v>138</v>
      </c>
      <c r="E436" s="39"/>
      <c r="F436" s="195" t="s">
        <v>640</v>
      </c>
      <c r="G436" s="39"/>
      <c r="H436" s="39"/>
      <c r="I436" s="191"/>
      <c r="J436" s="39"/>
      <c r="K436" s="39"/>
      <c r="L436" s="42"/>
      <c r="M436" s="192"/>
      <c r="N436" s="193"/>
      <c r="O436" s="67"/>
      <c r="P436" s="67"/>
      <c r="Q436" s="67"/>
      <c r="R436" s="67"/>
      <c r="S436" s="67"/>
      <c r="T436" s="68"/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T436" s="20" t="s">
        <v>138</v>
      </c>
      <c r="AU436" s="20" t="s">
        <v>81</v>
      </c>
    </row>
    <row r="437" spans="1:65" s="14" customFormat="1">
      <c r="B437" s="207"/>
      <c r="C437" s="208"/>
      <c r="D437" s="189" t="s">
        <v>146</v>
      </c>
      <c r="E437" s="209" t="s">
        <v>19</v>
      </c>
      <c r="F437" s="210" t="s">
        <v>617</v>
      </c>
      <c r="G437" s="208"/>
      <c r="H437" s="209" t="s">
        <v>19</v>
      </c>
      <c r="I437" s="211"/>
      <c r="J437" s="208"/>
      <c r="K437" s="208"/>
      <c r="L437" s="212"/>
      <c r="M437" s="213"/>
      <c r="N437" s="214"/>
      <c r="O437" s="214"/>
      <c r="P437" s="214"/>
      <c r="Q437" s="214"/>
      <c r="R437" s="214"/>
      <c r="S437" s="214"/>
      <c r="T437" s="215"/>
      <c r="AT437" s="216" t="s">
        <v>146</v>
      </c>
      <c r="AU437" s="216" t="s">
        <v>81</v>
      </c>
      <c r="AV437" s="14" t="s">
        <v>79</v>
      </c>
      <c r="AW437" s="14" t="s">
        <v>32</v>
      </c>
      <c r="AX437" s="14" t="s">
        <v>72</v>
      </c>
      <c r="AY437" s="216" t="s">
        <v>128</v>
      </c>
    </row>
    <row r="438" spans="1:65" s="13" customFormat="1">
      <c r="B438" s="196"/>
      <c r="C438" s="197"/>
      <c r="D438" s="189" t="s">
        <v>146</v>
      </c>
      <c r="E438" s="198" t="s">
        <v>19</v>
      </c>
      <c r="F438" s="199" t="s">
        <v>641</v>
      </c>
      <c r="G438" s="197"/>
      <c r="H438" s="200">
        <v>88.7</v>
      </c>
      <c r="I438" s="201"/>
      <c r="J438" s="197"/>
      <c r="K438" s="197"/>
      <c r="L438" s="202"/>
      <c r="M438" s="203"/>
      <c r="N438" s="204"/>
      <c r="O438" s="204"/>
      <c r="P438" s="204"/>
      <c r="Q438" s="204"/>
      <c r="R438" s="204"/>
      <c r="S438" s="204"/>
      <c r="T438" s="205"/>
      <c r="AT438" s="206" t="s">
        <v>146</v>
      </c>
      <c r="AU438" s="206" t="s">
        <v>81</v>
      </c>
      <c r="AV438" s="13" t="s">
        <v>81</v>
      </c>
      <c r="AW438" s="13" t="s">
        <v>32</v>
      </c>
      <c r="AX438" s="13" t="s">
        <v>79</v>
      </c>
      <c r="AY438" s="206" t="s">
        <v>128</v>
      </c>
    </row>
    <row r="439" spans="1:65" s="2" customFormat="1" ht="21.75" customHeight="1">
      <c r="A439" s="37"/>
      <c r="B439" s="38"/>
      <c r="C439" s="176" t="s">
        <v>642</v>
      </c>
      <c r="D439" s="176" t="s">
        <v>130</v>
      </c>
      <c r="E439" s="177" t="s">
        <v>643</v>
      </c>
      <c r="F439" s="178" t="s">
        <v>644</v>
      </c>
      <c r="G439" s="179" t="s">
        <v>571</v>
      </c>
      <c r="H439" s="180">
        <v>88.7</v>
      </c>
      <c r="I439" s="181"/>
      <c r="J439" s="182">
        <f>ROUND(I439*H439,2)</f>
        <v>0</v>
      </c>
      <c r="K439" s="178" t="s">
        <v>134</v>
      </c>
      <c r="L439" s="42"/>
      <c r="M439" s="183" t="s">
        <v>19</v>
      </c>
      <c r="N439" s="184" t="s">
        <v>43</v>
      </c>
      <c r="O439" s="67"/>
      <c r="P439" s="185">
        <f>O439*H439</f>
        <v>0</v>
      </c>
      <c r="Q439" s="185">
        <v>5.9999999999999995E-4</v>
      </c>
      <c r="R439" s="185">
        <f>Q439*H439</f>
        <v>5.3219999999999996E-2</v>
      </c>
      <c r="S439" s="185">
        <v>0</v>
      </c>
      <c r="T439" s="186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187" t="s">
        <v>275</v>
      </c>
      <c r="AT439" s="187" t="s">
        <v>130</v>
      </c>
      <c r="AU439" s="187" t="s">
        <v>81</v>
      </c>
      <c r="AY439" s="20" t="s">
        <v>128</v>
      </c>
      <c r="BE439" s="188">
        <f>IF(N439="základní",J439,0)</f>
        <v>0</v>
      </c>
      <c r="BF439" s="188">
        <f>IF(N439="snížená",J439,0)</f>
        <v>0</v>
      </c>
      <c r="BG439" s="188">
        <f>IF(N439="zákl. přenesená",J439,0)</f>
        <v>0</v>
      </c>
      <c r="BH439" s="188">
        <f>IF(N439="sníž. přenesená",J439,0)</f>
        <v>0</v>
      </c>
      <c r="BI439" s="188">
        <f>IF(N439="nulová",J439,0)</f>
        <v>0</v>
      </c>
      <c r="BJ439" s="20" t="s">
        <v>79</v>
      </c>
      <c r="BK439" s="188">
        <f>ROUND(I439*H439,2)</f>
        <v>0</v>
      </c>
      <c r="BL439" s="20" t="s">
        <v>275</v>
      </c>
      <c r="BM439" s="187" t="s">
        <v>645</v>
      </c>
    </row>
    <row r="440" spans="1:65" s="2" customFormat="1">
      <c r="A440" s="37"/>
      <c r="B440" s="38"/>
      <c r="C440" s="39"/>
      <c r="D440" s="189" t="s">
        <v>136</v>
      </c>
      <c r="E440" s="39"/>
      <c r="F440" s="190" t="s">
        <v>646</v>
      </c>
      <c r="G440" s="39"/>
      <c r="H440" s="39"/>
      <c r="I440" s="191"/>
      <c r="J440" s="39"/>
      <c r="K440" s="39"/>
      <c r="L440" s="42"/>
      <c r="M440" s="192"/>
      <c r="N440" s="193"/>
      <c r="O440" s="67"/>
      <c r="P440" s="67"/>
      <c r="Q440" s="67"/>
      <c r="R440" s="67"/>
      <c r="S440" s="67"/>
      <c r="T440" s="68"/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T440" s="20" t="s">
        <v>136</v>
      </c>
      <c r="AU440" s="20" t="s">
        <v>81</v>
      </c>
    </row>
    <row r="441" spans="1:65" s="2" customFormat="1">
      <c r="A441" s="37"/>
      <c r="B441" s="38"/>
      <c r="C441" s="39"/>
      <c r="D441" s="194" t="s">
        <v>138</v>
      </c>
      <c r="E441" s="39"/>
      <c r="F441" s="195" t="s">
        <v>647</v>
      </c>
      <c r="G441" s="39"/>
      <c r="H441" s="39"/>
      <c r="I441" s="191"/>
      <c r="J441" s="39"/>
      <c r="K441" s="39"/>
      <c r="L441" s="42"/>
      <c r="M441" s="192"/>
      <c r="N441" s="193"/>
      <c r="O441" s="67"/>
      <c r="P441" s="67"/>
      <c r="Q441" s="67"/>
      <c r="R441" s="67"/>
      <c r="S441" s="67"/>
      <c r="T441" s="68"/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T441" s="20" t="s">
        <v>138</v>
      </c>
      <c r="AU441" s="20" t="s">
        <v>81</v>
      </c>
    </row>
    <row r="442" spans="1:65" s="2" customFormat="1" ht="21.75" customHeight="1">
      <c r="A442" s="37"/>
      <c r="B442" s="38"/>
      <c r="C442" s="176" t="s">
        <v>648</v>
      </c>
      <c r="D442" s="176" t="s">
        <v>130</v>
      </c>
      <c r="E442" s="177" t="s">
        <v>649</v>
      </c>
      <c r="F442" s="178" t="s">
        <v>650</v>
      </c>
      <c r="G442" s="179" t="s">
        <v>571</v>
      </c>
      <c r="H442" s="180">
        <v>88.7</v>
      </c>
      <c r="I442" s="181"/>
      <c r="J442" s="182">
        <f>ROUND(I442*H442,2)</f>
        <v>0</v>
      </c>
      <c r="K442" s="178" t="s">
        <v>134</v>
      </c>
      <c r="L442" s="42"/>
      <c r="M442" s="183" t="s">
        <v>19</v>
      </c>
      <c r="N442" s="184" t="s">
        <v>43</v>
      </c>
      <c r="O442" s="67"/>
      <c r="P442" s="185">
        <f>O442*H442</f>
        <v>0</v>
      </c>
      <c r="Q442" s="185">
        <v>5.4000000000000001E-4</v>
      </c>
      <c r="R442" s="185">
        <f>Q442*H442</f>
        <v>4.7898000000000003E-2</v>
      </c>
      <c r="S442" s="185">
        <v>0</v>
      </c>
      <c r="T442" s="186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187" t="s">
        <v>275</v>
      </c>
      <c r="AT442" s="187" t="s">
        <v>130</v>
      </c>
      <c r="AU442" s="187" t="s">
        <v>81</v>
      </c>
      <c r="AY442" s="20" t="s">
        <v>128</v>
      </c>
      <c r="BE442" s="188">
        <f>IF(N442="základní",J442,0)</f>
        <v>0</v>
      </c>
      <c r="BF442" s="188">
        <f>IF(N442="snížená",J442,0)</f>
        <v>0</v>
      </c>
      <c r="BG442" s="188">
        <f>IF(N442="zákl. přenesená",J442,0)</f>
        <v>0</v>
      </c>
      <c r="BH442" s="188">
        <f>IF(N442="sníž. přenesená",J442,0)</f>
        <v>0</v>
      </c>
      <c r="BI442" s="188">
        <f>IF(N442="nulová",J442,0)</f>
        <v>0</v>
      </c>
      <c r="BJ442" s="20" t="s">
        <v>79</v>
      </c>
      <c r="BK442" s="188">
        <f>ROUND(I442*H442,2)</f>
        <v>0</v>
      </c>
      <c r="BL442" s="20" t="s">
        <v>275</v>
      </c>
      <c r="BM442" s="187" t="s">
        <v>651</v>
      </c>
    </row>
    <row r="443" spans="1:65" s="2" customFormat="1">
      <c r="A443" s="37"/>
      <c r="B443" s="38"/>
      <c r="C443" s="39"/>
      <c r="D443" s="189" t="s">
        <v>136</v>
      </c>
      <c r="E443" s="39"/>
      <c r="F443" s="190" t="s">
        <v>652</v>
      </c>
      <c r="G443" s="39"/>
      <c r="H443" s="39"/>
      <c r="I443" s="191"/>
      <c r="J443" s="39"/>
      <c r="K443" s="39"/>
      <c r="L443" s="42"/>
      <c r="M443" s="192"/>
      <c r="N443" s="193"/>
      <c r="O443" s="67"/>
      <c r="P443" s="67"/>
      <c r="Q443" s="67"/>
      <c r="R443" s="67"/>
      <c r="S443" s="67"/>
      <c r="T443" s="68"/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T443" s="20" t="s">
        <v>136</v>
      </c>
      <c r="AU443" s="20" t="s">
        <v>81</v>
      </c>
    </row>
    <row r="444" spans="1:65" s="2" customFormat="1">
      <c r="A444" s="37"/>
      <c r="B444" s="38"/>
      <c r="C444" s="39"/>
      <c r="D444" s="194" t="s">
        <v>138</v>
      </c>
      <c r="E444" s="39"/>
      <c r="F444" s="195" t="s">
        <v>653</v>
      </c>
      <c r="G444" s="39"/>
      <c r="H444" s="39"/>
      <c r="I444" s="191"/>
      <c r="J444" s="39"/>
      <c r="K444" s="39"/>
      <c r="L444" s="42"/>
      <c r="M444" s="192"/>
      <c r="N444" s="193"/>
      <c r="O444" s="67"/>
      <c r="P444" s="67"/>
      <c r="Q444" s="67"/>
      <c r="R444" s="67"/>
      <c r="S444" s="67"/>
      <c r="T444" s="68"/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T444" s="20" t="s">
        <v>138</v>
      </c>
      <c r="AU444" s="20" t="s">
        <v>81</v>
      </c>
    </row>
    <row r="445" spans="1:65" s="2" customFormat="1" ht="24.2" customHeight="1">
      <c r="A445" s="37"/>
      <c r="B445" s="38"/>
      <c r="C445" s="176" t="s">
        <v>654</v>
      </c>
      <c r="D445" s="176" t="s">
        <v>130</v>
      </c>
      <c r="E445" s="177" t="s">
        <v>655</v>
      </c>
      <c r="F445" s="178" t="s">
        <v>656</v>
      </c>
      <c r="G445" s="179" t="s">
        <v>133</v>
      </c>
      <c r="H445" s="180">
        <v>91</v>
      </c>
      <c r="I445" s="181"/>
      <c r="J445" s="182">
        <f>ROUND(I445*H445,2)</f>
        <v>0</v>
      </c>
      <c r="K445" s="178" t="s">
        <v>134</v>
      </c>
      <c r="L445" s="42"/>
      <c r="M445" s="183" t="s">
        <v>19</v>
      </c>
      <c r="N445" s="184" t="s">
        <v>43</v>
      </c>
      <c r="O445" s="67"/>
      <c r="P445" s="185">
        <f>O445*H445</f>
        <v>0</v>
      </c>
      <c r="Q445" s="185">
        <v>2.0000000000000001E-4</v>
      </c>
      <c r="R445" s="185">
        <f>Q445*H445</f>
        <v>1.8200000000000001E-2</v>
      </c>
      <c r="S445" s="185">
        <v>0</v>
      </c>
      <c r="T445" s="186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187" t="s">
        <v>275</v>
      </c>
      <c r="AT445" s="187" t="s">
        <v>130</v>
      </c>
      <c r="AU445" s="187" t="s">
        <v>81</v>
      </c>
      <c r="AY445" s="20" t="s">
        <v>128</v>
      </c>
      <c r="BE445" s="188">
        <f>IF(N445="základní",J445,0)</f>
        <v>0</v>
      </c>
      <c r="BF445" s="188">
        <f>IF(N445="snížená",J445,0)</f>
        <v>0</v>
      </c>
      <c r="BG445" s="188">
        <f>IF(N445="zákl. přenesená",J445,0)</f>
        <v>0</v>
      </c>
      <c r="BH445" s="188">
        <f>IF(N445="sníž. přenesená",J445,0)</f>
        <v>0</v>
      </c>
      <c r="BI445" s="188">
        <f>IF(N445="nulová",J445,0)</f>
        <v>0</v>
      </c>
      <c r="BJ445" s="20" t="s">
        <v>79</v>
      </c>
      <c r="BK445" s="188">
        <f>ROUND(I445*H445,2)</f>
        <v>0</v>
      </c>
      <c r="BL445" s="20" t="s">
        <v>275</v>
      </c>
      <c r="BM445" s="187" t="s">
        <v>657</v>
      </c>
    </row>
    <row r="446" spans="1:65" s="2" customFormat="1" ht="19.5">
      <c r="A446" s="37"/>
      <c r="B446" s="38"/>
      <c r="C446" s="39"/>
      <c r="D446" s="189" t="s">
        <v>136</v>
      </c>
      <c r="E446" s="39"/>
      <c r="F446" s="190" t="s">
        <v>658</v>
      </c>
      <c r="G446" s="39"/>
      <c r="H446" s="39"/>
      <c r="I446" s="191"/>
      <c r="J446" s="39"/>
      <c r="K446" s="39"/>
      <c r="L446" s="42"/>
      <c r="M446" s="192"/>
      <c r="N446" s="193"/>
      <c r="O446" s="67"/>
      <c r="P446" s="67"/>
      <c r="Q446" s="67"/>
      <c r="R446" s="67"/>
      <c r="S446" s="67"/>
      <c r="T446" s="68"/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T446" s="20" t="s">
        <v>136</v>
      </c>
      <c r="AU446" s="20" t="s">
        <v>81</v>
      </c>
    </row>
    <row r="447" spans="1:65" s="2" customFormat="1">
      <c r="A447" s="37"/>
      <c r="B447" s="38"/>
      <c r="C447" s="39"/>
      <c r="D447" s="194" t="s">
        <v>138</v>
      </c>
      <c r="E447" s="39"/>
      <c r="F447" s="195" t="s">
        <v>659</v>
      </c>
      <c r="G447" s="39"/>
      <c r="H447" s="39"/>
      <c r="I447" s="191"/>
      <c r="J447" s="39"/>
      <c r="K447" s="39"/>
      <c r="L447" s="42"/>
      <c r="M447" s="192"/>
      <c r="N447" s="193"/>
      <c r="O447" s="67"/>
      <c r="P447" s="67"/>
      <c r="Q447" s="67"/>
      <c r="R447" s="67"/>
      <c r="S447" s="67"/>
      <c r="T447" s="68"/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T447" s="20" t="s">
        <v>138</v>
      </c>
      <c r="AU447" s="20" t="s">
        <v>81</v>
      </c>
    </row>
    <row r="448" spans="1:65" s="14" customFormat="1">
      <c r="B448" s="207"/>
      <c r="C448" s="208"/>
      <c r="D448" s="189" t="s">
        <v>146</v>
      </c>
      <c r="E448" s="209" t="s">
        <v>19</v>
      </c>
      <c r="F448" s="210" t="s">
        <v>617</v>
      </c>
      <c r="G448" s="208"/>
      <c r="H448" s="209" t="s">
        <v>19</v>
      </c>
      <c r="I448" s="211"/>
      <c r="J448" s="208"/>
      <c r="K448" s="208"/>
      <c r="L448" s="212"/>
      <c r="M448" s="213"/>
      <c r="N448" s="214"/>
      <c r="O448" s="214"/>
      <c r="P448" s="214"/>
      <c r="Q448" s="214"/>
      <c r="R448" s="214"/>
      <c r="S448" s="214"/>
      <c r="T448" s="215"/>
      <c r="AT448" s="216" t="s">
        <v>146</v>
      </c>
      <c r="AU448" s="216" t="s">
        <v>81</v>
      </c>
      <c r="AV448" s="14" t="s">
        <v>79</v>
      </c>
      <c r="AW448" s="14" t="s">
        <v>32</v>
      </c>
      <c r="AX448" s="14" t="s">
        <v>72</v>
      </c>
      <c r="AY448" s="216" t="s">
        <v>128</v>
      </c>
    </row>
    <row r="449" spans="1:65" s="13" customFormat="1">
      <c r="B449" s="196"/>
      <c r="C449" s="197"/>
      <c r="D449" s="189" t="s">
        <v>146</v>
      </c>
      <c r="E449" s="198" t="s">
        <v>19</v>
      </c>
      <c r="F449" s="199" t="s">
        <v>619</v>
      </c>
      <c r="G449" s="197"/>
      <c r="H449" s="200">
        <v>91</v>
      </c>
      <c r="I449" s="201"/>
      <c r="J449" s="197"/>
      <c r="K449" s="197"/>
      <c r="L449" s="202"/>
      <c r="M449" s="203"/>
      <c r="N449" s="204"/>
      <c r="O449" s="204"/>
      <c r="P449" s="204"/>
      <c r="Q449" s="204"/>
      <c r="R449" s="204"/>
      <c r="S449" s="204"/>
      <c r="T449" s="205"/>
      <c r="AT449" s="206" t="s">
        <v>146</v>
      </c>
      <c r="AU449" s="206" t="s">
        <v>81</v>
      </c>
      <c r="AV449" s="13" t="s">
        <v>81</v>
      </c>
      <c r="AW449" s="13" t="s">
        <v>32</v>
      </c>
      <c r="AX449" s="13" t="s">
        <v>79</v>
      </c>
      <c r="AY449" s="206" t="s">
        <v>128</v>
      </c>
    </row>
    <row r="450" spans="1:65" s="2" customFormat="1" ht="16.5" customHeight="1">
      <c r="A450" s="37"/>
      <c r="B450" s="38"/>
      <c r="C450" s="232" t="s">
        <v>660</v>
      </c>
      <c r="D450" s="232" t="s">
        <v>353</v>
      </c>
      <c r="E450" s="233" t="s">
        <v>661</v>
      </c>
      <c r="F450" s="234" t="s">
        <v>662</v>
      </c>
      <c r="G450" s="235" t="s">
        <v>133</v>
      </c>
      <c r="H450" s="236">
        <v>106.06100000000001</v>
      </c>
      <c r="I450" s="237"/>
      <c r="J450" s="238">
        <f>ROUND(I450*H450,2)</f>
        <v>0</v>
      </c>
      <c r="K450" s="234" t="s">
        <v>134</v>
      </c>
      <c r="L450" s="239"/>
      <c r="M450" s="240" t="s">
        <v>19</v>
      </c>
      <c r="N450" s="241" t="s">
        <v>43</v>
      </c>
      <c r="O450" s="67"/>
      <c r="P450" s="185">
        <f>O450*H450</f>
        <v>0</v>
      </c>
      <c r="Q450" s="185">
        <v>1.9E-3</v>
      </c>
      <c r="R450" s="185">
        <f>Q450*H450</f>
        <v>0.20151590000000003</v>
      </c>
      <c r="S450" s="185">
        <v>0</v>
      </c>
      <c r="T450" s="186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187" t="s">
        <v>400</v>
      </c>
      <c r="AT450" s="187" t="s">
        <v>353</v>
      </c>
      <c r="AU450" s="187" t="s">
        <v>81</v>
      </c>
      <c r="AY450" s="20" t="s">
        <v>128</v>
      </c>
      <c r="BE450" s="188">
        <f>IF(N450="základní",J450,0)</f>
        <v>0</v>
      </c>
      <c r="BF450" s="188">
        <f>IF(N450="snížená",J450,0)</f>
        <v>0</v>
      </c>
      <c r="BG450" s="188">
        <f>IF(N450="zákl. přenesená",J450,0)</f>
        <v>0</v>
      </c>
      <c r="BH450" s="188">
        <f>IF(N450="sníž. přenesená",J450,0)</f>
        <v>0</v>
      </c>
      <c r="BI450" s="188">
        <f>IF(N450="nulová",J450,0)</f>
        <v>0</v>
      </c>
      <c r="BJ450" s="20" t="s">
        <v>79</v>
      </c>
      <c r="BK450" s="188">
        <f>ROUND(I450*H450,2)</f>
        <v>0</v>
      </c>
      <c r="BL450" s="20" t="s">
        <v>275</v>
      </c>
      <c r="BM450" s="187" t="s">
        <v>663</v>
      </c>
    </row>
    <row r="451" spans="1:65" s="2" customFormat="1">
      <c r="A451" s="37"/>
      <c r="B451" s="38"/>
      <c r="C451" s="39"/>
      <c r="D451" s="189" t="s">
        <v>136</v>
      </c>
      <c r="E451" s="39"/>
      <c r="F451" s="190" t="s">
        <v>662</v>
      </c>
      <c r="G451" s="39"/>
      <c r="H451" s="39"/>
      <c r="I451" s="191"/>
      <c r="J451" s="39"/>
      <c r="K451" s="39"/>
      <c r="L451" s="42"/>
      <c r="M451" s="192"/>
      <c r="N451" s="193"/>
      <c r="O451" s="67"/>
      <c r="P451" s="67"/>
      <c r="Q451" s="67"/>
      <c r="R451" s="67"/>
      <c r="S451" s="67"/>
      <c r="T451" s="68"/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T451" s="20" t="s">
        <v>136</v>
      </c>
      <c r="AU451" s="20" t="s">
        <v>81</v>
      </c>
    </row>
    <row r="452" spans="1:65" s="13" customFormat="1">
      <c r="B452" s="196"/>
      <c r="C452" s="197"/>
      <c r="D452" s="189" t="s">
        <v>146</v>
      </c>
      <c r="E452" s="197"/>
      <c r="F452" s="199" t="s">
        <v>664</v>
      </c>
      <c r="G452" s="197"/>
      <c r="H452" s="200">
        <v>106.06100000000001</v>
      </c>
      <c r="I452" s="201"/>
      <c r="J452" s="197"/>
      <c r="K452" s="197"/>
      <c r="L452" s="202"/>
      <c r="M452" s="203"/>
      <c r="N452" s="204"/>
      <c r="O452" s="204"/>
      <c r="P452" s="204"/>
      <c r="Q452" s="204"/>
      <c r="R452" s="204"/>
      <c r="S452" s="204"/>
      <c r="T452" s="205"/>
      <c r="AT452" s="206" t="s">
        <v>146</v>
      </c>
      <c r="AU452" s="206" t="s">
        <v>81</v>
      </c>
      <c r="AV452" s="13" t="s">
        <v>81</v>
      </c>
      <c r="AW452" s="13" t="s">
        <v>4</v>
      </c>
      <c r="AX452" s="13" t="s">
        <v>79</v>
      </c>
      <c r="AY452" s="206" t="s">
        <v>128</v>
      </c>
    </row>
    <row r="453" spans="1:65" s="2" customFormat="1" ht="16.5" customHeight="1">
      <c r="A453" s="37"/>
      <c r="B453" s="38"/>
      <c r="C453" s="176" t="s">
        <v>665</v>
      </c>
      <c r="D453" s="176" t="s">
        <v>130</v>
      </c>
      <c r="E453" s="177" t="s">
        <v>666</v>
      </c>
      <c r="F453" s="178" t="s">
        <v>667</v>
      </c>
      <c r="G453" s="179" t="s">
        <v>133</v>
      </c>
      <c r="H453" s="180">
        <v>91</v>
      </c>
      <c r="I453" s="181"/>
      <c r="J453" s="182">
        <f>ROUND(I453*H453,2)</f>
        <v>0</v>
      </c>
      <c r="K453" s="178" t="s">
        <v>134</v>
      </c>
      <c r="L453" s="42"/>
      <c r="M453" s="183" t="s">
        <v>19</v>
      </c>
      <c r="N453" s="184" t="s">
        <v>43</v>
      </c>
      <c r="O453" s="67"/>
      <c r="P453" s="185">
        <f>O453*H453</f>
        <v>0</v>
      </c>
      <c r="Q453" s="185">
        <v>0</v>
      </c>
      <c r="R453" s="185">
        <f>Q453*H453</f>
        <v>0</v>
      </c>
      <c r="S453" s="185">
        <v>0</v>
      </c>
      <c r="T453" s="186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187" t="s">
        <v>275</v>
      </c>
      <c r="AT453" s="187" t="s">
        <v>130</v>
      </c>
      <c r="AU453" s="187" t="s">
        <v>81</v>
      </c>
      <c r="AY453" s="20" t="s">
        <v>128</v>
      </c>
      <c r="BE453" s="188">
        <f>IF(N453="základní",J453,0)</f>
        <v>0</v>
      </c>
      <c r="BF453" s="188">
        <f>IF(N453="snížená",J453,0)</f>
        <v>0</v>
      </c>
      <c r="BG453" s="188">
        <f>IF(N453="zákl. přenesená",J453,0)</f>
        <v>0</v>
      </c>
      <c r="BH453" s="188">
        <f>IF(N453="sníž. přenesená",J453,0)</f>
        <v>0</v>
      </c>
      <c r="BI453" s="188">
        <f>IF(N453="nulová",J453,0)</f>
        <v>0</v>
      </c>
      <c r="BJ453" s="20" t="s">
        <v>79</v>
      </c>
      <c r="BK453" s="188">
        <f>ROUND(I453*H453,2)</f>
        <v>0</v>
      </c>
      <c r="BL453" s="20" t="s">
        <v>275</v>
      </c>
      <c r="BM453" s="187" t="s">
        <v>668</v>
      </c>
    </row>
    <row r="454" spans="1:65" s="2" customFormat="1">
      <c r="A454" s="37"/>
      <c r="B454" s="38"/>
      <c r="C454" s="39"/>
      <c r="D454" s="189" t="s">
        <v>136</v>
      </c>
      <c r="E454" s="39"/>
      <c r="F454" s="190" t="s">
        <v>669</v>
      </c>
      <c r="G454" s="39"/>
      <c r="H454" s="39"/>
      <c r="I454" s="191"/>
      <c r="J454" s="39"/>
      <c r="K454" s="39"/>
      <c r="L454" s="42"/>
      <c r="M454" s="192"/>
      <c r="N454" s="193"/>
      <c r="O454" s="67"/>
      <c r="P454" s="67"/>
      <c r="Q454" s="67"/>
      <c r="R454" s="67"/>
      <c r="S454" s="67"/>
      <c r="T454" s="68"/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T454" s="20" t="s">
        <v>136</v>
      </c>
      <c r="AU454" s="20" t="s">
        <v>81</v>
      </c>
    </row>
    <row r="455" spans="1:65" s="2" customFormat="1">
      <c r="A455" s="37"/>
      <c r="B455" s="38"/>
      <c r="C455" s="39"/>
      <c r="D455" s="194" t="s">
        <v>138</v>
      </c>
      <c r="E455" s="39"/>
      <c r="F455" s="195" t="s">
        <v>670</v>
      </c>
      <c r="G455" s="39"/>
      <c r="H455" s="39"/>
      <c r="I455" s="191"/>
      <c r="J455" s="39"/>
      <c r="K455" s="39"/>
      <c r="L455" s="42"/>
      <c r="M455" s="192"/>
      <c r="N455" s="193"/>
      <c r="O455" s="67"/>
      <c r="P455" s="67"/>
      <c r="Q455" s="67"/>
      <c r="R455" s="67"/>
      <c r="S455" s="67"/>
      <c r="T455" s="68"/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T455" s="20" t="s">
        <v>138</v>
      </c>
      <c r="AU455" s="20" t="s">
        <v>81</v>
      </c>
    </row>
    <row r="456" spans="1:65" s="2" customFormat="1" ht="16.5" customHeight="1">
      <c r="A456" s="37"/>
      <c r="B456" s="38"/>
      <c r="C456" s="232" t="s">
        <v>671</v>
      </c>
      <c r="D456" s="232" t="s">
        <v>353</v>
      </c>
      <c r="E456" s="233" t="s">
        <v>672</v>
      </c>
      <c r="F456" s="234" t="s">
        <v>673</v>
      </c>
      <c r="G456" s="235" t="s">
        <v>133</v>
      </c>
      <c r="H456" s="236">
        <v>105.105</v>
      </c>
      <c r="I456" s="237"/>
      <c r="J456" s="238">
        <f>ROUND(I456*H456,2)</f>
        <v>0</v>
      </c>
      <c r="K456" s="234" t="s">
        <v>134</v>
      </c>
      <c r="L456" s="239"/>
      <c r="M456" s="240" t="s">
        <v>19</v>
      </c>
      <c r="N456" s="241" t="s">
        <v>43</v>
      </c>
      <c r="O456" s="67"/>
      <c r="P456" s="185">
        <f>O456*H456</f>
        <v>0</v>
      </c>
      <c r="Q456" s="185">
        <v>2.9999999999999997E-4</v>
      </c>
      <c r="R456" s="185">
        <f>Q456*H456</f>
        <v>3.1531499999999997E-2</v>
      </c>
      <c r="S456" s="185">
        <v>0</v>
      </c>
      <c r="T456" s="186">
        <f>S456*H456</f>
        <v>0</v>
      </c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R456" s="187" t="s">
        <v>400</v>
      </c>
      <c r="AT456" s="187" t="s">
        <v>353</v>
      </c>
      <c r="AU456" s="187" t="s">
        <v>81</v>
      </c>
      <c r="AY456" s="20" t="s">
        <v>128</v>
      </c>
      <c r="BE456" s="188">
        <f>IF(N456="základní",J456,0)</f>
        <v>0</v>
      </c>
      <c r="BF456" s="188">
        <f>IF(N456="snížená",J456,0)</f>
        <v>0</v>
      </c>
      <c r="BG456" s="188">
        <f>IF(N456="zákl. přenesená",J456,0)</f>
        <v>0</v>
      </c>
      <c r="BH456" s="188">
        <f>IF(N456="sníž. přenesená",J456,0)</f>
        <v>0</v>
      </c>
      <c r="BI456" s="188">
        <f>IF(N456="nulová",J456,0)</f>
        <v>0</v>
      </c>
      <c r="BJ456" s="20" t="s">
        <v>79</v>
      </c>
      <c r="BK456" s="188">
        <f>ROUND(I456*H456,2)</f>
        <v>0</v>
      </c>
      <c r="BL456" s="20" t="s">
        <v>275</v>
      </c>
      <c r="BM456" s="187" t="s">
        <v>674</v>
      </c>
    </row>
    <row r="457" spans="1:65" s="2" customFormat="1">
      <c r="A457" s="37"/>
      <c r="B457" s="38"/>
      <c r="C457" s="39"/>
      <c r="D457" s="189" t="s">
        <v>136</v>
      </c>
      <c r="E457" s="39"/>
      <c r="F457" s="190" t="s">
        <v>673</v>
      </c>
      <c r="G457" s="39"/>
      <c r="H457" s="39"/>
      <c r="I457" s="191"/>
      <c r="J457" s="39"/>
      <c r="K457" s="39"/>
      <c r="L457" s="42"/>
      <c r="M457" s="192"/>
      <c r="N457" s="193"/>
      <c r="O457" s="67"/>
      <c r="P457" s="67"/>
      <c r="Q457" s="67"/>
      <c r="R457" s="67"/>
      <c r="S457" s="67"/>
      <c r="T457" s="68"/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T457" s="20" t="s">
        <v>136</v>
      </c>
      <c r="AU457" s="20" t="s">
        <v>81</v>
      </c>
    </row>
    <row r="458" spans="1:65" s="13" customFormat="1">
      <c r="B458" s="196"/>
      <c r="C458" s="197"/>
      <c r="D458" s="189" t="s">
        <v>146</v>
      </c>
      <c r="E458" s="197"/>
      <c r="F458" s="199" t="s">
        <v>675</v>
      </c>
      <c r="G458" s="197"/>
      <c r="H458" s="200">
        <v>105.105</v>
      </c>
      <c r="I458" s="201"/>
      <c r="J458" s="197"/>
      <c r="K458" s="197"/>
      <c r="L458" s="202"/>
      <c r="M458" s="203"/>
      <c r="N458" s="204"/>
      <c r="O458" s="204"/>
      <c r="P458" s="204"/>
      <c r="Q458" s="204"/>
      <c r="R458" s="204"/>
      <c r="S458" s="204"/>
      <c r="T458" s="205"/>
      <c r="AT458" s="206" t="s">
        <v>146</v>
      </c>
      <c r="AU458" s="206" t="s">
        <v>81</v>
      </c>
      <c r="AV458" s="13" t="s">
        <v>81</v>
      </c>
      <c r="AW458" s="13" t="s">
        <v>4</v>
      </c>
      <c r="AX458" s="13" t="s">
        <v>79</v>
      </c>
      <c r="AY458" s="206" t="s">
        <v>128</v>
      </c>
    </row>
    <row r="459" spans="1:65" s="2" customFormat="1" ht="16.5" customHeight="1">
      <c r="A459" s="37"/>
      <c r="B459" s="38"/>
      <c r="C459" s="176" t="s">
        <v>676</v>
      </c>
      <c r="D459" s="176" t="s">
        <v>130</v>
      </c>
      <c r="E459" s="177" t="s">
        <v>677</v>
      </c>
      <c r="F459" s="178" t="s">
        <v>678</v>
      </c>
      <c r="G459" s="179" t="s">
        <v>133</v>
      </c>
      <c r="H459" s="180">
        <v>26.61</v>
      </c>
      <c r="I459" s="181"/>
      <c r="J459" s="182">
        <f>ROUND(I459*H459,2)</f>
        <v>0</v>
      </c>
      <c r="K459" s="178" t="s">
        <v>134</v>
      </c>
      <c r="L459" s="42"/>
      <c r="M459" s="183" t="s">
        <v>19</v>
      </c>
      <c r="N459" s="184" t="s">
        <v>43</v>
      </c>
      <c r="O459" s="67"/>
      <c r="P459" s="185">
        <f>O459*H459</f>
        <v>0</v>
      </c>
      <c r="Q459" s="185">
        <v>0</v>
      </c>
      <c r="R459" s="185">
        <f>Q459*H459</f>
        <v>0</v>
      </c>
      <c r="S459" s="185">
        <v>0</v>
      </c>
      <c r="T459" s="186">
        <f>S459*H459</f>
        <v>0</v>
      </c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R459" s="187" t="s">
        <v>275</v>
      </c>
      <c r="AT459" s="187" t="s">
        <v>130</v>
      </c>
      <c r="AU459" s="187" t="s">
        <v>81</v>
      </c>
      <c r="AY459" s="20" t="s">
        <v>128</v>
      </c>
      <c r="BE459" s="188">
        <f>IF(N459="základní",J459,0)</f>
        <v>0</v>
      </c>
      <c r="BF459" s="188">
        <f>IF(N459="snížená",J459,0)</f>
        <v>0</v>
      </c>
      <c r="BG459" s="188">
        <f>IF(N459="zákl. přenesená",J459,0)</f>
        <v>0</v>
      </c>
      <c r="BH459" s="188">
        <f>IF(N459="sníž. přenesená",J459,0)</f>
        <v>0</v>
      </c>
      <c r="BI459" s="188">
        <f>IF(N459="nulová",J459,0)</f>
        <v>0</v>
      </c>
      <c r="BJ459" s="20" t="s">
        <v>79</v>
      </c>
      <c r="BK459" s="188">
        <f>ROUND(I459*H459,2)</f>
        <v>0</v>
      </c>
      <c r="BL459" s="20" t="s">
        <v>275</v>
      </c>
      <c r="BM459" s="187" t="s">
        <v>679</v>
      </c>
    </row>
    <row r="460" spans="1:65" s="2" customFormat="1" ht="19.5">
      <c r="A460" s="37"/>
      <c r="B460" s="38"/>
      <c r="C460" s="39"/>
      <c r="D460" s="189" t="s">
        <v>136</v>
      </c>
      <c r="E460" s="39"/>
      <c r="F460" s="190" t="s">
        <v>680</v>
      </c>
      <c r="G460" s="39"/>
      <c r="H460" s="39"/>
      <c r="I460" s="191"/>
      <c r="J460" s="39"/>
      <c r="K460" s="39"/>
      <c r="L460" s="42"/>
      <c r="M460" s="192"/>
      <c r="N460" s="193"/>
      <c r="O460" s="67"/>
      <c r="P460" s="67"/>
      <c r="Q460" s="67"/>
      <c r="R460" s="67"/>
      <c r="S460" s="67"/>
      <c r="T460" s="68"/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T460" s="20" t="s">
        <v>136</v>
      </c>
      <c r="AU460" s="20" t="s">
        <v>81</v>
      </c>
    </row>
    <row r="461" spans="1:65" s="2" customFormat="1">
      <c r="A461" s="37"/>
      <c r="B461" s="38"/>
      <c r="C461" s="39"/>
      <c r="D461" s="194" t="s">
        <v>138</v>
      </c>
      <c r="E461" s="39"/>
      <c r="F461" s="195" t="s">
        <v>681</v>
      </c>
      <c r="G461" s="39"/>
      <c r="H461" s="39"/>
      <c r="I461" s="191"/>
      <c r="J461" s="39"/>
      <c r="K461" s="39"/>
      <c r="L461" s="42"/>
      <c r="M461" s="192"/>
      <c r="N461" s="193"/>
      <c r="O461" s="67"/>
      <c r="P461" s="67"/>
      <c r="Q461" s="67"/>
      <c r="R461" s="67"/>
      <c r="S461" s="67"/>
      <c r="T461" s="68"/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T461" s="20" t="s">
        <v>138</v>
      </c>
      <c r="AU461" s="20" t="s">
        <v>81</v>
      </c>
    </row>
    <row r="462" spans="1:65" s="2" customFormat="1" ht="16.5" customHeight="1">
      <c r="A462" s="37"/>
      <c r="B462" s="38"/>
      <c r="C462" s="232" t="s">
        <v>682</v>
      </c>
      <c r="D462" s="232" t="s">
        <v>353</v>
      </c>
      <c r="E462" s="233" t="s">
        <v>672</v>
      </c>
      <c r="F462" s="234" t="s">
        <v>673</v>
      </c>
      <c r="G462" s="235" t="s">
        <v>133</v>
      </c>
      <c r="H462" s="236">
        <v>31.931999999999999</v>
      </c>
      <c r="I462" s="237"/>
      <c r="J462" s="238">
        <f>ROUND(I462*H462,2)</f>
        <v>0</v>
      </c>
      <c r="K462" s="234" t="s">
        <v>134</v>
      </c>
      <c r="L462" s="239"/>
      <c r="M462" s="240" t="s">
        <v>19</v>
      </c>
      <c r="N462" s="241" t="s">
        <v>43</v>
      </c>
      <c r="O462" s="67"/>
      <c r="P462" s="185">
        <f>O462*H462</f>
        <v>0</v>
      </c>
      <c r="Q462" s="185">
        <v>2.9999999999999997E-4</v>
      </c>
      <c r="R462" s="185">
        <f>Q462*H462</f>
        <v>9.5795999999999989E-3</v>
      </c>
      <c r="S462" s="185">
        <v>0</v>
      </c>
      <c r="T462" s="186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187" t="s">
        <v>400</v>
      </c>
      <c r="AT462" s="187" t="s">
        <v>353</v>
      </c>
      <c r="AU462" s="187" t="s">
        <v>81</v>
      </c>
      <c r="AY462" s="20" t="s">
        <v>128</v>
      </c>
      <c r="BE462" s="188">
        <f>IF(N462="základní",J462,0)</f>
        <v>0</v>
      </c>
      <c r="BF462" s="188">
        <f>IF(N462="snížená",J462,0)</f>
        <v>0</v>
      </c>
      <c r="BG462" s="188">
        <f>IF(N462="zákl. přenesená",J462,0)</f>
        <v>0</v>
      </c>
      <c r="BH462" s="188">
        <f>IF(N462="sníž. přenesená",J462,0)</f>
        <v>0</v>
      </c>
      <c r="BI462" s="188">
        <f>IF(N462="nulová",J462,0)</f>
        <v>0</v>
      </c>
      <c r="BJ462" s="20" t="s">
        <v>79</v>
      </c>
      <c r="BK462" s="188">
        <f>ROUND(I462*H462,2)</f>
        <v>0</v>
      </c>
      <c r="BL462" s="20" t="s">
        <v>275</v>
      </c>
      <c r="BM462" s="187" t="s">
        <v>683</v>
      </c>
    </row>
    <row r="463" spans="1:65" s="2" customFormat="1">
      <c r="A463" s="37"/>
      <c r="B463" s="38"/>
      <c r="C463" s="39"/>
      <c r="D463" s="189" t="s">
        <v>136</v>
      </c>
      <c r="E463" s="39"/>
      <c r="F463" s="190" t="s">
        <v>673</v>
      </c>
      <c r="G463" s="39"/>
      <c r="H463" s="39"/>
      <c r="I463" s="191"/>
      <c r="J463" s="39"/>
      <c r="K463" s="39"/>
      <c r="L463" s="42"/>
      <c r="M463" s="192"/>
      <c r="N463" s="193"/>
      <c r="O463" s="67"/>
      <c r="P463" s="67"/>
      <c r="Q463" s="67"/>
      <c r="R463" s="67"/>
      <c r="S463" s="67"/>
      <c r="T463" s="68"/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T463" s="20" t="s">
        <v>136</v>
      </c>
      <c r="AU463" s="20" t="s">
        <v>81</v>
      </c>
    </row>
    <row r="464" spans="1:65" s="13" customFormat="1">
      <c r="B464" s="196"/>
      <c r="C464" s="197"/>
      <c r="D464" s="189" t="s">
        <v>146</v>
      </c>
      <c r="E464" s="197"/>
      <c r="F464" s="199" t="s">
        <v>684</v>
      </c>
      <c r="G464" s="197"/>
      <c r="H464" s="200">
        <v>31.931999999999999</v>
      </c>
      <c r="I464" s="201"/>
      <c r="J464" s="197"/>
      <c r="K464" s="197"/>
      <c r="L464" s="202"/>
      <c r="M464" s="203"/>
      <c r="N464" s="204"/>
      <c r="O464" s="204"/>
      <c r="P464" s="204"/>
      <c r="Q464" s="204"/>
      <c r="R464" s="204"/>
      <c r="S464" s="204"/>
      <c r="T464" s="205"/>
      <c r="AT464" s="206" t="s">
        <v>146</v>
      </c>
      <c r="AU464" s="206" t="s">
        <v>81</v>
      </c>
      <c r="AV464" s="13" t="s">
        <v>81</v>
      </c>
      <c r="AW464" s="13" t="s">
        <v>4</v>
      </c>
      <c r="AX464" s="13" t="s">
        <v>79</v>
      </c>
      <c r="AY464" s="206" t="s">
        <v>128</v>
      </c>
    </row>
    <row r="465" spans="1:65" s="2" customFormat="1" ht="16.5" customHeight="1">
      <c r="A465" s="37"/>
      <c r="B465" s="38"/>
      <c r="C465" s="176" t="s">
        <v>685</v>
      </c>
      <c r="D465" s="176" t="s">
        <v>130</v>
      </c>
      <c r="E465" s="177" t="s">
        <v>686</v>
      </c>
      <c r="F465" s="178" t="s">
        <v>687</v>
      </c>
      <c r="G465" s="179" t="s">
        <v>133</v>
      </c>
      <c r="H465" s="180">
        <v>26.61</v>
      </c>
      <c r="I465" s="181"/>
      <c r="J465" s="182">
        <f>ROUND(I465*H465,2)</f>
        <v>0</v>
      </c>
      <c r="K465" s="178" t="s">
        <v>134</v>
      </c>
      <c r="L465" s="42"/>
      <c r="M465" s="183" t="s">
        <v>19</v>
      </c>
      <c r="N465" s="184" t="s">
        <v>43</v>
      </c>
      <c r="O465" s="67"/>
      <c r="P465" s="185">
        <f>O465*H465</f>
        <v>0</v>
      </c>
      <c r="Q465" s="185">
        <v>5.0000000000000001E-4</v>
      </c>
      <c r="R465" s="185">
        <f>Q465*H465</f>
        <v>1.3305000000000001E-2</v>
      </c>
      <c r="S465" s="185">
        <v>0</v>
      </c>
      <c r="T465" s="186">
        <f>S465*H465</f>
        <v>0</v>
      </c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R465" s="187" t="s">
        <v>275</v>
      </c>
      <c r="AT465" s="187" t="s">
        <v>130</v>
      </c>
      <c r="AU465" s="187" t="s">
        <v>81</v>
      </c>
      <c r="AY465" s="20" t="s">
        <v>128</v>
      </c>
      <c r="BE465" s="188">
        <f>IF(N465="základní",J465,0)</f>
        <v>0</v>
      </c>
      <c r="BF465" s="188">
        <f>IF(N465="snížená",J465,0)</f>
        <v>0</v>
      </c>
      <c r="BG465" s="188">
        <f>IF(N465="zákl. přenesená",J465,0)</f>
        <v>0</v>
      </c>
      <c r="BH465" s="188">
        <f>IF(N465="sníž. přenesená",J465,0)</f>
        <v>0</v>
      </c>
      <c r="BI465" s="188">
        <f>IF(N465="nulová",J465,0)</f>
        <v>0</v>
      </c>
      <c r="BJ465" s="20" t="s">
        <v>79</v>
      </c>
      <c r="BK465" s="188">
        <f>ROUND(I465*H465,2)</f>
        <v>0</v>
      </c>
      <c r="BL465" s="20" t="s">
        <v>275</v>
      </c>
      <c r="BM465" s="187" t="s">
        <v>688</v>
      </c>
    </row>
    <row r="466" spans="1:65" s="2" customFormat="1" ht="19.5">
      <c r="A466" s="37"/>
      <c r="B466" s="38"/>
      <c r="C466" s="39"/>
      <c r="D466" s="189" t="s">
        <v>136</v>
      </c>
      <c r="E466" s="39"/>
      <c r="F466" s="190" t="s">
        <v>689</v>
      </c>
      <c r="G466" s="39"/>
      <c r="H466" s="39"/>
      <c r="I466" s="191"/>
      <c r="J466" s="39"/>
      <c r="K466" s="39"/>
      <c r="L466" s="42"/>
      <c r="M466" s="192"/>
      <c r="N466" s="193"/>
      <c r="O466" s="67"/>
      <c r="P466" s="67"/>
      <c r="Q466" s="67"/>
      <c r="R466" s="67"/>
      <c r="S466" s="67"/>
      <c r="T466" s="68"/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T466" s="20" t="s">
        <v>136</v>
      </c>
      <c r="AU466" s="20" t="s">
        <v>81</v>
      </c>
    </row>
    <row r="467" spans="1:65" s="2" customFormat="1">
      <c r="A467" s="37"/>
      <c r="B467" s="38"/>
      <c r="C467" s="39"/>
      <c r="D467" s="194" t="s">
        <v>138</v>
      </c>
      <c r="E467" s="39"/>
      <c r="F467" s="195" t="s">
        <v>690</v>
      </c>
      <c r="G467" s="39"/>
      <c r="H467" s="39"/>
      <c r="I467" s="191"/>
      <c r="J467" s="39"/>
      <c r="K467" s="39"/>
      <c r="L467" s="42"/>
      <c r="M467" s="192"/>
      <c r="N467" s="193"/>
      <c r="O467" s="67"/>
      <c r="P467" s="67"/>
      <c r="Q467" s="67"/>
      <c r="R467" s="67"/>
      <c r="S467" s="67"/>
      <c r="T467" s="68"/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T467" s="20" t="s">
        <v>138</v>
      </c>
      <c r="AU467" s="20" t="s">
        <v>81</v>
      </c>
    </row>
    <row r="468" spans="1:65" s="14" customFormat="1">
      <c r="B468" s="207"/>
      <c r="C468" s="208"/>
      <c r="D468" s="189" t="s">
        <v>146</v>
      </c>
      <c r="E468" s="209" t="s">
        <v>19</v>
      </c>
      <c r="F468" s="210" t="s">
        <v>617</v>
      </c>
      <c r="G468" s="208"/>
      <c r="H468" s="209" t="s">
        <v>19</v>
      </c>
      <c r="I468" s="211"/>
      <c r="J468" s="208"/>
      <c r="K468" s="208"/>
      <c r="L468" s="212"/>
      <c r="M468" s="213"/>
      <c r="N468" s="214"/>
      <c r="O468" s="214"/>
      <c r="P468" s="214"/>
      <c r="Q468" s="214"/>
      <c r="R468" s="214"/>
      <c r="S468" s="214"/>
      <c r="T468" s="215"/>
      <c r="AT468" s="216" t="s">
        <v>146</v>
      </c>
      <c r="AU468" s="216" t="s">
        <v>81</v>
      </c>
      <c r="AV468" s="14" t="s">
        <v>79</v>
      </c>
      <c r="AW468" s="14" t="s">
        <v>32</v>
      </c>
      <c r="AX468" s="14" t="s">
        <v>72</v>
      </c>
      <c r="AY468" s="216" t="s">
        <v>128</v>
      </c>
    </row>
    <row r="469" spans="1:65" s="13" customFormat="1">
      <c r="B469" s="196"/>
      <c r="C469" s="197"/>
      <c r="D469" s="189" t="s">
        <v>146</v>
      </c>
      <c r="E469" s="198" t="s">
        <v>19</v>
      </c>
      <c r="F469" s="199" t="s">
        <v>691</v>
      </c>
      <c r="G469" s="197"/>
      <c r="H469" s="200">
        <v>26.61</v>
      </c>
      <c r="I469" s="201"/>
      <c r="J469" s="197"/>
      <c r="K469" s="197"/>
      <c r="L469" s="202"/>
      <c r="M469" s="203"/>
      <c r="N469" s="204"/>
      <c r="O469" s="204"/>
      <c r="P469" s="204"/>
      <c r="Q469" s="204"/>
      <c r="R469" s="204"/>
      <c r="S469" s="204"/>
      <c r="T469" s="205"/>
      <c r="AT469" s="206" t="s">
        <v>146</v>
      </c>
      <c r="AU469" s="206" t="s">
        <v>81</v>
      </c>
      <c r="AV469" s="13" t="s">
        <v>81</v>
      </c>
      <c r="AW469" s="13" t="s">
        <v>32</v>
      </c>
      <c r="AX469" s="13" t="s">
        <v>79</v>
      </c>
      <c r="AY469" s="206" t="s">
        <v>128</v>
      </c>
    </row>
    <row r="470" spans="1:65" s="2" customFormat="1" ht="16.5" customHeight="1">
      <c r="A470" s="37"/>
      <c r="B470" s="38"/>
      <c r="C470" s="232" t="s">
        <v>692</v>
      </c>
      <c r="D470" s="232" t="s">
        <v>353</v>
      </c>
      <c r="E470" s="233" t="s">
        <v>661</v>
      </c>
      <c r="F470" s="234" t="s">
        <v>662</v>
      </c>
      <c r="G470" s="235" t="s">
        <v>133</v>
      </c>
      <c r="H470" s="236">
        <v>31.931999999999999</v>
      </c>
      <c r="I470" s="237"/>
      <c r="J470" s="238">
        <f>ROUND(I470*H470,2)</f>
        <v>0</v>
      </c>
      <c r="K470" s="234" t="s">
        <v>134</v>
      </c>
      <c r="L470" s="239"/>
      <c r="M470" s="240" t="s">
        <v>19</v>
      </c>
      <c r="N470" s="241" t="s">
        <v>43</v>
      </c>
      <c r="O470" s="67"/>
      <c r="P470" s="185">
        <f>O470*H470</f>
        <v>0</v>
      </c>
      <c r="Q470" s="185">
        <v>1.9E-3</v>
      </c>
      <c r="R470" s="185">
        <f>Q470*H470</f>
        <v>6.0670799999999997E-2</v>
      </c>
      <c r="S470" s="185">
        <v>0</v>
      </c>
      <c r="T470" s="186">
        <f>S470*H470</f>
        <v>0</v>
      </c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R470" s="187" t="s">
        <v>400</v>
      </c>
      <c r="AT470" s="187" t="s">
        <v>353</v>
      </c>
      <c r="AU470" s="187" t="s">
        <v>81</v>
      </c>
      <c r="AY470" s="20" t="s">
        <v>128</v>
      </c>
      <c r="BE470" s="188">
        <f>IF(N470="základní",J470,0)</f>
        <v>0</v>
      </c>
      <c r="BF470" s="188">
        <f>IF(N470="snížená",J470,0)</f>
        <v>0</v>
      </c>
      <c r="BG470" s="188">
        <f>IF(N470="zákl. přenesená",J470,0)</f>
        <v>0</v>
      </c>
      <c r="BH470" s="188">
        <f>IF(N470="sníž. přenesená",J470,0)</f>
        <v>0</v>
      </c>
      <c r="BI470" s="188">
        <f>IF(N470="nulová",J470,0)</f>
        <v>0</v>
      </c>
      <c r="BJ470" s="20" t="s">
        <v>79</v>
      </c>
      <c r="BK470" s="188">
        <f>ROUND(I470*H470,2)</f>
        <v>0</v>
      </c>
      <c r="BL470" s="20" t="s">
        <v>275</v>
      </c>
      <c r="BM470" s="187" t="s">
        <v>693</v>
      </c>
    </row>
    <row r="471" spans="1:65" s="2" customFormat="1">
      <c r="A471" s="37"/>
      <c r="B471" s="38"/>
      <c r="C471" s="39"/>
      <c r="D471" s="189" t="s">
        <v>136</v>
      </c>
      <c r="E471" s="39"/>
      <c r="F471" s="190" t="s">
        <v>662</v>
      </c>
      <c r="G471" s="39"/>
      <c r="H471" s="39"/>
      <c r="I471" s="191"/>
      <c r="J471" s="39"/>
      <c r="K471" s="39"/>
      <c r="L471" s="42"/>
      <c r="M471" s="192"/>
      <c r="N471" s="193"/>
      <c r="O471" s="67"/>
      <c r="P471" s="67"/>
      <c r="Q471" s="67"/>
      <c r="R471" s="67"/>
      <c r="S471" s="67"/>
      <c r="T471" s="68"/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T471" s="20" t="s">
        <v>136</v>
      </c>
      <c r="AU471" s="20" t="s">
        <v>81</v>
      </c>
    </row>
    <row r="472" spans="1:65" s="13" customFormat="1">
      <c r="B472" s="196"/>
      <c r="C472" s="197"/>
      <c r="D472" s="189" t="s">
        <v>146</v>
      </c>
      <c r="E472" s="197"/>
      <c r="F472" s="199" t="s">
        <v>684</v>
      </c>
      <c r="G472" s="197"/>
      <c r="H472" s="200">
        <v>31.931999999999999</v>
      </c>
      <c r="I472" s="201"/>
      <c r="J472" s="197"/>
      <c r="K472" s="197"/>
      <c r="L472" s="202"/>
      <c r="M472" s="203"/>
      <c r="N472" s="204"/>
      <c r="O472" s="204"/>
      <c r="P472" s="204"/>
      <c r="Q472" s="204"/>
      <c r="R472" s="204"/>
      <c r="S472" s="204"/>
      <c r="T472" s="205"/>
      <c r="AT472" s="206" t="s">
        <v>146</v>
      </c>
      <c r="AU472" s="206" t="s">
        <v>81</v>
      </c>
      <c r="AV472" s="13" t="s">
        <v>81</v>
      </c>
      <c r="AW472" s="13" t="s">
        <v>4</v>
      </c>
      <c r="AX472" s="13" t="s">
        <v>79</v>
      </c>
      <c r="AY472" s="206" t="s">
        <v>128</v>
      </c>
    </row>
    <row r="473" spans="1:65" s="2" customFormat="1" ht="16.5" customHeight="1">
      <c r="A473" s="37"/>
      <c r="B473" s="38"/>
      <c r="C473" s="176" t="s">
        <v>694</v>
      </c>
      <c r="D473" s="176" t="s">
        <v>130</v>
      </c>
      <c r="E473" s="177" t="s">
        <v>695</v>
      </c>
      <c r="F473" s="178" t="s">
        <v>696</v>
      </c>
      <c r="G473" s="179" t="s">
        <v>209</v>
      </c>
      <c r="H473" s="180">
        <v>1.097</v>
      </c>
      <c r="I473" s="181"/>
      <c r="J473" s="182">
        <f>ROUND(I473*H473,2)</f>
        <v>0</v>
      </c>
      <c r="K473" s="178" t="s">
        <v>134</v>
      </c>
      <c r="L473" s="42"/>
      <c r="M473" s="183" t="s">
        <v>19</v>
      </c>
      <c r="N473" s="184" t="s">
        <v>43</v>
      </c>
      <c r="O473" s="67"/>
      <c r="P473" s="185">
        <f>O473*H473</f>
        <v>0</v>
      </c>
      <c r="Q473" s="185">
        <v>0</v>
      </c>
      <c r="R473" s="185">
        <f>Q473*H473</f>
        <v>0</v>
      </c>
      <c r="S473" s="185">
        <v>0</v>
      </c>
      <c r="T473" s="186">
        <f>S473*H473</f>
        <v>0</v>
      </c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R473" s="187" t="s">
        <v>275</v>
      </c>
      <c r="AT473" s="187" t="s">
        <v>130</v>
      </c>
      <c r="AU473" s="187" t="s">
        <v>81</v>
      </c>
      <c r="AY473" s="20" t="s">
        <v>128</v>
      </c>
      <c r="BE473" s="188">
        <f>IF(N473="základní",J473,0)</f>
        <v>0</v>
      </c>
      <c r="BF473" s="188">
        <f>IF(N473="snížená",J473,0)</f>
        <v>0</v>
      </c>
      <c r="BG473" s="188">
        <f>IF(N473="zákl. přenesená",J473,0)</f>
        <v>0</v>
      </c>
      <c r="BH473" s="188">
        <f>IF(N473="sníž. přenesená",J473,0)</f>
        <v>0</v>
      </c>
      <c r="BI473" s="188">
        <f>IF(N473="nulová",J473,0)</f>
        <v>0</v>
      </c>
      <c r="BJ473" s="20" t="s">
        <v>79</v>
      </c>
      <c r="BK473" s="188">
        <f>ROUND(I473*H473,2)</f>
        <v>0</v>
      </c>
      <c r="BL473" s="20" t="s">
        <v>275</v>
      </c>
      <c r="BM473" s="187" t="s">
        <v>697</v>
      </c>
    </row>
    <row r="474" spans="1:65" s="2" customFormat="1" ht="19.5">
      <c r="A474" s="37"/>
      <c r="B474" s="38"/>
      <c r="C474" s="39"/>
      <c r="D474" s="189" t="s">
        <v>136</v>
      </c>
      <c r="E474" s="39"/>
      <c r="F474" s="190" t="s">
        <v>698</v>
      </c>
      <c r="G474" s="39"/>
      <c r="H474" s="39"/>
      <c r="I474" s="191"/>
      <c r="J474" s="39"/>
      <c r="K474" s="39"/>
      <c r="L474" s="42"/>
      <c r="M474" s="192"/>
      <c r="N474" s="193"/>
      <c r="O474" s="67"/>
      <c r="P474" s="67"/>
      <c r="Q474" s="67"/>
      <c r="R474" s="67"/>
      <c r="S474" s="67"/>
      <c r="T474" s="68"/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T474" s="20" t="s">
        <v>136</v>
      </c>
      <c r="AU474" s="20" t="s">
        <v>81</v>
      </c>
    </row>
    <row r="475" spans="1:65" s="2" customFormat="1">
      <c r="A475" s="37"/>
      <c r="B475" s="38"/>
      <c r="C475" s="39"/>
      <c r="D475" s="194" t="s">
        <v>138</v>
      </c>
      <c r="E475" s="39"/>
      <c r="F475" s="195" t="s">
        <v>699</v>
      </c>
      <c r="G475" s="39"/>
      <c r="H475" s="39"/>
      <c r="I475" s="191"/>
      <c r="J475" s="39"/>
      <c r="K475" s="39"/>
      <c r="L475" s="42"/>
      <c r="M475" s="192"/>
      <c r="N475" s="193"/>
      <c r="O475" s="67"/>
      <c r="P475" s="67"/>
      <c r="Q475" s="67"/>
      <c r="R475" s="67"/>
      <c r="S475" s="67"/>
      <c r="T475" s="68"/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T475" s="20" t="s">
        <v>138</v>
      </c>
      <c r="AU475" s="20" t="s">
        <v>81</v>
      </c>
    </row>
    <row r="476" spans="1:65" s="12" customFormat="1" ht="22.9" customHeight="1">
      <c r="B476" s="160"/>
      <c r="C476" s="161"/>
      <c r="D476" s="162" t="s">
        <v>71</v>
      </c>
      <c r="E476" s="174" t="s">
        <v>700</v>
      </c>
      <c r="F476" s="174" t="s">
        <v>701</v>
      </c>
      <c r="G476" s="161"/>
      <c r="H476" s="161"/>
      <c r="I476" s="164"/>
      <c r="J476" s="175">
        <f>BK476</f>
        <v>0</v>
      </c>
      <c r="K476" s="161"/>
      <c r="L476" s="166"/>
      <c r="M476" s="167"/>
      <c r="N476" s="168"/>
      <c r="O476" s="168"/>
      <c r="P476" s="169">
        <f>SUM(P477:P492)</f>
        <v>0</v>
      </c>
      <c r="Q476" s="168"/>
      <c r="R476" s="169">
        <f>SUM(R477:R492)</f>
        <v>0.16290000000000002</v>
      </c>
      <c r="S476" s="168"/>
      <c r="T476" s="170">
        <f>SUM(T477:T492)</f>
        <v>0</v>
      </c>
      <c r="AR476" s="171" t="s">
        <v>81</v>
      </c>
      <c r="AT476" s="172" t="s">
        <v>71</v>
      </c>
      <c r="AU476" s="172" t="s">
        <v>79</v>
      </c>
      <c r="AY476" s="171" t="s">
        <v>128</v>
      </c>
      <c r="BK476" s="173">
        <f>SUM(BK477:BK492)</f>
        <v>0</v>
      </c>
    </row>
    <row r="477" spans="1:65" s="2" customFormat="1" ht="21.75" customHeight="1">
      <c r="A477" s="37"/>
      <c r="B477" s="38"/>
      <c r="C477" s="176" t="s">
        <v>702</v>
      </c>
      <c r="D477" s="176" t="s">
        <v>130</v>
      </c>
      <c r="E477" s="177" t="s">
        <v>703</v>
      </c>
      <c r="F477" s="178" t="s">
        <v>704</v>
      </c>
      <c r="G477" s="179" t="s">
        <v>133</v>
      </c>
      <c r="H477" s="180">
        <v>91</v>
      </c>
      <c r="I477" s="181"/>
      <c r="J477" s="182">
        <f>ROUND(I477*H477,2)</f>
        <v>0</v>
      </c>
      <c r="K477" s="178" t="s">
        <v>134</v>
      </c>
      <c r="L477" s="42"/>
      <c r="M477" s="183" t="s">
        <v>19</v>
      </c>
      <c r="N477" s="184" t="s">
        <v>43</v>
      </c>
      <c r="O477" s="67"/>
      <c r="P477" s="185">
        <f>O477*H477</f>
        <v>0</v>
      </c>
      <c r="Q477" s="185">
        <v>1.2E-4</v>
      </c>
      <c r="R477" s="185">
        <f>Q477*H477</f>
        <v>1.0920000000000001E-2</v>
      </c>
      <c r="S477" s="185">
        <v>0</v>
      </c>
      <c r="T477" s="186">
        <f>S477*H477</f>
        <v>0</v>
      </c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R477" s="187" t="s">
        <v>275</v>
      </c>
      <c r="AT477" s="187" t="s">
        <v>130</v>
      </c>
      <c r="AU477" s="187" t="s">
        <v>81</v>
      </c>
      <c r="AY477" s="20" t="s">
        <v>128</v>
      </c>
      <c r="BE477" s="188">
        <f>IF(N477="základní",J477,0)</f>
        <v>0</v>
      </c>
      <c r="BF477" s="188">
        <f>IF(N477="snížená",J477,0)</f>
        <v>0</v>
      </c>
      <c r="BG477" s="188">
        <f>IF(N477="zákl. přenesená",J477,0)</f>
        <v>0</v>
      </c>
      <c r="BH477" s="188">
        <f>IF(N477="sníž. přenesená",J477,0)</f>
        <v>0</v>
      </c>
      <c r="BI477" s="188">
        <f>IF(N477="nulová",J477,0)</f>
        <v>0</v>
      </c>
      <c r="BJ477" s="20" t="s">
        <v>79</v>
      </c>
      <c r="BK477" s="188">
        <f>ROUND(I477*H477,2)</f>
        <v>0</v>
      </c>
      <c r="BL477" s="20" t="s">
        <v>275</v>
      </c>
      <c r="BM477" s="187" t="s">
        <v>705</v>
      </c>
    </row>
    <row r="478" spans="1:65" s="2" customFormat="1">
      <c r="A478" s="37"/>
      <c r="B478" s="38"/>
      <c r="C478" s="39"/>
      <c r="D478" s="189" t="s">
        <v>136</v>
      </c>
      <c r="E478" s="39"/>
      <c r="F478" s="190" t="s">
        <v>706</v>
      </c>
      <c r="G478" s="39"/>
      <c r="H478" s="39"/>
      <c r="I478" s="191"/>
      <c r="J478" s="39"/>
      <c r="K478" s="39"/>
      <c r="L478" s="42"/>
      <c r="M478" s="192"/>
      <c r="N478" s="193"/>
      <c r="O478" s="67"/>
      <c r="P478" s="67"/>
      <c r="Q478" s="67"/>
      <c r="R478" s="67"/>
      <c r="S478" s="67"/>
      <c r="T478" s="68"/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T478" s="20" t="s">
        <v>136</v>
      </c>
      <c r="AU478" s="20" t="s">
        <v>81</v>
      </c>
    </row>
    <row r="479" spans="1:65" s="2" customFormat="1">
      <c r="A479" s="37"/>
      <c r="B479" s="38"/>
      <c r="C479" s="39"/>
      <c r="D479" s="194" t="s">
        <v>138</v>
      </c>
      <c r="E479" s="39"/>
      <c r="F479" s="195" t="s">
        <v>707</v>
      </c>
      <c r="G479" s="39"/>
      <c r="H479" s="39"/>
      <c r="I479" s="191"/>
      <c r="J479" s="39"/>
      <c r="K479" s="39"/>
      <c r="L479" s="42"/>
      <c r="M479" s="192"/>
      <c r="N479" s="193"/>
      <c r="O479" s="67"/>
      <c r="P479" s="67"/>
      <c r="Q479" s="67"/>
      <c r="R479" s="67"/>
      <c r="S479" s="67"/>
      <c r="T479" s="68"/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T479" s="20" t="s">
        <v>138</v>
      </c>
      <c r="AU479" s="20" t="s">
        <v>81</v>
      </c>
    </row>
    <row r="480" spans="1:65" s="14" customFormat="1">
      <c r="B480" s="207"/>
      <c r="C480" s="208"/>
      <c r="D480" s="189" t="s">
        <v>146</v>
      </c>
      <c r="E480" s="209" t="s">
        <v>19</v>
      </c>
      <c r="F480" s="210" t="s">
        <v>617</v>
      </c>
      <c r="G480" s="208"/>
      <c r="H480" s="209" t="s">
        <v>19</v>
      </c>
      <c r="I480" s="211"/>
      <c r="J480" s="208"/>
      <c r="K480" s="208"/>
      <c r="L480" s="212"/>
      <c r="M480" s="213"/>
      <c r="N480" s="214"/>
      <c r="O480" s="214"/>
      <c r="P480" s="214"/>
      <c r="Q480" s="214"/>
      <c r="R480" s="214"/>
      <c r="S480" s="214"/>
      <c r="T480" s="215"/>
      <c r="AT480" s="216" t="s">
        <v>146</v>
      </c>
      <c r="AU480" s="216" t="s">
        <v>81</v>
      </c>
      <c r="AV480" s="14" t="s">
        <v>79</v>
      </c>
      <c r="AW480" s="14" t="s">
        <v>32</v>
      </c>
      <c r="AX480" s="14" t="s">
        <v>72</v>
      </c>
      <c r="AY480" s="216" t="s">
        <v>128</v>
      </c>
    </row>
    <row r="481" spans="1:65" s="14" customFormat="1">
      <c r="B481" s="207"/>
      <c r="C481" s="208"/>
      <c r="D481" s="189" t="s">
        <v>146</v>
      </c>
      <c r="E481" s="209" t="s">
        <v>19</v>
      </c>
      <c r="F481" s="210" t="s">
        <v>618</v>
      </c>
      <c r="G481" s="208"/>
      <c r="H481" s="209" t="s">
        <v>19</v>
      </c>
      <c r="I481" s="211"/>
      <c r="J481" s="208"/>
      <c r="K481" s="208"/>
      <c r="L481" s="212"/>
      <c r="M481" s="213"/>
      <c r="N481" s="214"/>
      <c r="O481" s="214"/>
      <c r="P481" s="214"/>
      <c r="Q481" s="214"/>
      <c r="R481" s="214"/>
      <c r="S481" s="214"/>
      <c r="T481" s="215"/>
      <c r="AT481" s="216" t="s">
        <v>146</v>
      </c>
      <c r="AU481" s="216" t="s">
        <v>81</v>
      </c>
      <c r="AV481" s="14" t="s">
        <v>79</v>
      </c>
      <c r="AW481" s="14" t="s">
        <v>32</v>
      </c>
      <c r="AX481" s="14" t="s">
        <v>72</v>
      </c>
      <c r="AY481" s="216" t="s">
        <v>128</v>
      </c>
    </row>
    <row r="482" spans="1:65" s="13" customFormat="1">
      <c r="B482" s="196"/>
      <c r="C482" s="197"/>
      <c r="D482" s="189" t="s">
        <v>146</v>
      </c>
      <c r="E482" s="198" t="s">
        <v>19</v>
      </c>
      <c r="F482" s="199" t="s">
        <v>619</v>
      </c>
      <c r="G482" s="197"/>
      <c r="H482" s="200">
        <v>91</v>
      </c>
      <c r="I482" s="201"/>
      <c r="J482" s="197"/>
      <c r="K482" s="197"/>
      <c r="L482" s="202"/>
      <c r="M482" s="203"/>
      <c r="N482" s="204"/>
      <c r="O482" s="204"/>
      <c r="P482" s="204"/>
      <c r="Q482" s="204"/>
      <c r="R482" s="204"/>
      <c r="S482" s="204"/>
      <c r="T482" s="205"/>
      <c r="AT482" s="206" t="s">
        <v>146</v>
      </c>
      <c r="AU482" s="206" t="s">
        <v>81</v>
      </c>
      <c r="AV482" s="13" t="s">
        <v>81</v>
      </c>
      <c r="AW482" s="13" t="s">
        <v>32</v>
      </c>
      <c r="AX482" s="13" t="s">
        <v>79</v>
      </c>
      <c r="AY482" s="206" t="s">
        <v>128</v>
      </c>
    </row>
    <row r="483" spans="1:65" s="2" customFormat="1" ht="16.5" customHeight="1">
      <c r="A483" s="37"/>
      <c r="B483" s="38"/>
      <c r="C483" s="232" t="s">
        <v>708</v>
      </c>
      <c r="D483" s="232" t="s">
        <v>353</v>
      </c>
      <c r="E483" s="233" t="s">
        <v>709</v>
      </c>
      <c r="F483" s="234" t="s">
        <v>710</v>
      </c>
      <c r="G483" s="235" t="s">
        <v>142</v>
      </c>
      <c r="H483" s="236">
        <v>6.6890000000000001</v>
      </c>
      <c r="I483" s="237"/>
      <c r="J483" s="238">
        <f>ROUND(I483*H483,2)</f>
        <v>0</v>
      </c>
      <c r="K483" s="234" t="s">
        <v>134</v>
      </c>
      <c r="L483" s="239"/>
      <c r="M483" s="240" t="s">
        <v>19</v>
      </c>
      <c r="N483" s="241" t="s">
        <v>43</v>
      </c>
      <c r="O483" s="67"/>
      <c r="P483" s="185">
        <f>O483*H483</f>
        <v>0</v>
      </c>
      <c r="Q483" s="185">
        <v>0.02</v>
      </c>
      <c r="R483" s="185">
        <f>Q483*H483</f>
        <v>0.13378000000000001</v>
      </c>
      <c r="S483" s="185">
        <v>0</v>
      </c>
      <c r="T483" s="186">
        <f>S483*H483</f>
        <v>0</v>
      </c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R483" s="187" t="s">
        <v>400</v>
      </c>
      <c r="AT483" s="187" t="s">
        <v>353</v>
      </c>
      <c r="AU483" s="187" t="s">
        <v>81</v>
      </c>
      <c r="AY483" s="20" t="s">
        <v>128</v>
      </c>
      <c r="BE483" s="188">
        <f>IF(N483="základní",J483,0)</f>
        <v>0</v>
      </c>
      <c r="BF483" s="188">
        <f>IF(N483="snížená",J483,0)</f>
        <v>0</v>
      </c>
      <c r="BG483" s="188">
        <f>IF(N483="zákl. přenesená",J483,0)</f>
        <v>0</v>
      </c>
      <c r="BH483" s="188">
        <f>IF(N483="sníž. přenesená",J483,0)</f>
        <v>0</v>
      </c>
      <c r="BI483" s="188">
        <f>IF(N483="nulová",J483,0)</f>
        <v>0</v>
      </c>
      <c r="BJ483" s="20" t="s">
        <v>79</v>
      </c>
      <c r="BK483" s="188">
        <f>ROUND(I483*H483,2)</f>
        <v>0</v>
      </c>
      <c r="BL483" s="20" t="s">
        <v>275</v>
      </c>
      <c r="BM483" s="187" t="s">
        <v>711</v>
      </c>
    </row>
    <row r="484" spans="1:65" s="2" customFormat="1">
      <c r="A484" s="37"/>
      <c r="B484" s="38"/>
      <c r="C484" s="39"/>
      <c r="D484" s="189" t="s">
        <v>136</v>
      </c>
      <c r="E484" s="39"/>
      <c r="F484" s="190" t="s">
        <v>710</v>
      </c>
      <c r="G484" s="39"/>
      <c r="H484" s="39"/>
      <c r="I484" s="191"/>
      <c r="J484" s="39"/>
      <c r="K484" s="39"/>
      <c r="L484" s="42"/>
      <c r="M484" s="192"/>
      <c r="N484" s="193"/>
      <c r="O484" s="67"/>
      <c r="P484" s="67"/>
      <c r="Q484" s="67"/>
      <c r="R484" s="67"/>
      <c r="S484" s="67"/>
      <c r="T484" s="68"/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T484" s="20" t="s">
        <v>136</v>
      </c>
      <c r="AU484" s="20" t="s">
        <v>81</v>
      </c>
    </row>
    <row r="485" spans="1:65" s="13" customFormat="1">
      <c r="B485" s="196"/>
      <c r="C485" s="197"/>
      <c r="D485" s="189" t="s">
        <v>146</v>
      </c>
      <c r="E485" s="198" t="s">
        <v>19</v>
      </c>
      <c r="F485" s="199" t="s">
        <v>712</v>
      </c>
      <c r="G485" s="197"/>
      <c r="H485" s="200">
        <v>6.37</v>
      </c>
      <c r="I485" s="201"/>
      <c r="J485" s="197"/>
      <c r="K485" s="197"/>
      <c r="L485" s="202"/>
      <c r="M485" s="203"/>
      <c r="N485" s="204"/>
      <c r="O485" s="204"/>
      <c r="P485" s="204"/>
      <c r="Q485" s="204"/>
      <c r="R485" s="204"/>
      <c r="S485" s="204"/>
      <c r="T485" s="205"/>
      <c r="AT485" s="206" t="s">
        <v>146</v>
      </c>
      <c r="AU485" s="206" t="s">
        <v>81</v>
      </c>
      <c r="AV485" s="13" t="s">
        <v>81</v>
      </c>
      <c r="AW485" s="13" t="s">
        <v>32</v>
      </c>
      <c r="AX485" s="13" t="s">
        <v>79</v>
      </c>
      <c r="AY485" s="206" t="s">
        <v>128</v>
      </c>
    </row>
    <row r="486" spans="1:65" s="13" customFormat="1">
      <c r="B486" s="196"/>
      <c r="C486" s="197"/>
      <c r="D486" s="189" t="s">
        <v>146</v>
      </c>
      <c r="E486" s="197"/>
      <c r="F486" s="199" t="s">
        <v>713</v>
      </c>
      <c r="G486" s="197"/>
      <c r="H486" s="200">
        <v>6.6890000000000001</v>
      </c>
      <c r="I486" s="201"/>
      <c r="J486" s="197"/>
      <c r="K486" s="197"/>
      <c r="L486" s="202"/>
      <c r="M486" s="203"/>
      <c r="N486" s="204"/>
      <c r="O486" s="204"/>
      <c r="P486" s="204"/>
      <c r="Q486" s="204"/>
      <c r="R486" s="204"/>
      <c r="S486" s="204"/>
      <c r="T486" s="205"/>
      <c r="AT486" s="206" t="s">
        <v>146</v>
      </c>
      <c r="AU486" s="206" t="s">
        <v>81</v>
      </c>
      <c r="AV486" s="13" t="s">
        <v>81</v>
      </c>
      <c r="AW486" s="13" t="s">
        <v>4</v>
      </c>
      <c r="AX486" s="13" t="s">
        <v>79</v>
      </c>
      <c r="AY486" s="206" t="s">
        <v>128</v>
      </c>
    </row>
    <row r="487" spans="1:65" s="2" customFormat="1" ht="24.2" customHeight="1">
      <c r="A487" s="37"/>
      <c r="B487" s="38"/>
      <c r="C487" s="176" t="s">
        <v>714</v>
      </c>
      <c r="D487" s="176" t="s">
        <v>130</v>
      </c>
      <c r="E487" s="177" t="s">
        <v>715</v>
      </c>
      <c r="F487" s="178" t="s">
        <v>716</v>
      </c>
      <c r="G487" s="179" t="s">
        <v>133</v>
      </c>
      <c r="H487" s="180">
        <v>91</v>
      </c>
      <c r="I487" s="181"/>
      <c r="J487" s="182">
        <f>ROUND(I487*H487,2)</f>
        <v>0</v>
      </c>
      <c r="K487" s="178" t="s">
        <v>134</v>
      </c>
      <c r="L487" s="42"/>
      <c r="M487" s="183" t="s">
        <v>19</v>
      </c>
      <c r="N487" s="184" t="s">
        <v>43</v>
      </c>
      <c r="O487" s="67"/>
      <c r="P487" s="185">
        <f>O487*H487</f>
        <v>0</v>
      </c>
      <c r="Q487" s="185">
        <v>2.0000000000000001E-4</v>
      </c>
      <c r="R487" s="185">
        <f>Q487*H487</f>
        <v>1.8200000000000001E-2</v>
      </c>
      <c r="S487" s="185">
        <v>0</v>
      </c>
      <c r="T487" s="186">
        <f>S487*H487</f>
        <v>0</v>
      </c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R487" s="187" t="s">
        <v>275</v>
      </c>
      <c r="AT487" s="187" t="s">
        <v>130</v>
      </c>
      <c r="AU487" s="187" t="s">
        <v>81</v>
      </c>
      <c r="AY487" s="20" t="s">
        <v>128</v>
      </c>
      <c r="BE487" s="188">
        <f>IF(N487="základní",J487,0)</f>
        <v>0</v>
      </c>
      <c r="BF487" s="188">
        <f>IF(N487="snížená",J487,0)</f>
        <v>0</v>
      </c>
      <c r="BG487" s="188">
        <f>IF(N487="zákl. přenesená",J487,0)</f>
        <v>0</v>
      </c>
      <c r="BH487" s="188">
        <f>IF(N487="sníž. přenesená",J487,0)</f>
        <v>0</v>
      </c>
      <c r="BI487" s="188">
        <f>IF(N487="nulová",J487,0)</f>
        <v>0</v>
      </c>
      <c r="BJ487" s="20" t="s">
        <v>79</v>
      </c>
      <c r="BK487" s="188">
        <f>ROUND(I487*H487,2)</f>
        <v>0</v>
      </c>
      <c r="BL487" s="20" t="s">
        <v>275</v>
      </c>
      <c r="BM487" s="187" t="s">
        <v>717</v>
      </c>
    </row>
    <row r="488" spans="1:65" s="2" customFormat="1" ht="19.5">
      <c r="A488" s="37"/>
      <c r="B488" s="38"/>
      <c r="C488" s="39"/>
      <c r="D488" s="189" t="s">
        <v>136</v>
      </c>
      <c r="E488" s="39"/>
      <c r="F488" s="190" t="s">
        <v>718</v>
      </c>
      <c r="G488" s="39"/>
      <c r="H488" s="39"/>
      <c r="I488" s="191"/>
      <c r="J488" s="39"/>
      <c r="K488" s="39"/>
      <c r="L488" s="42"/>
      <c r="M488" s="192"/>
      <c r="N488" s="193"/>
      <c r="O488" s="67"/>
      <c r="P488" s="67"/>
      <c r="Q488" s="67"/>
      <c r="R488" s="67"/>
      <c r="S488" s="67"/>
      <c r="T488" s="68"/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T488" s="20" t="s">
        <v>136</v>
      </c>
      <c r="AU488" s="20" t="s">
        <v>81</v>
      </c>
    </row>
    <row r="489" spans="1:65" s="2" customFormat="1">
      <c r="A489" s="37"/>
      <c r="B489" s="38"/>
      <c r="C489" s="39"/>
      <c r="D489" s="194" t="s">
        <v>138</v>
      </c>
      <c r="E489" s="39"/>
      <c r="F489" s="195" t="s">
        <v>719</v>
      </c>
      <c r="G489" s="39"/>
      <c r="H489" s="39"/>
      <c r="I489" s="191"/>
      <c r="J489" s="39"/>
      <c r="K489" s="39"/>
      <c r="L489" s="42"/>
      <c r="M489" s="192"/>
      <c r="N489" s="193"/>
      <c r="O489" s="67"/>
      <c r="P489" s="67"/>
      <c r="Q489" s="67"/>
      <c r="R489" s="67"/>
      <c r="S489" s="67"/>
      <c r="T489" s="68"/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T489" s="20" t="s">
        <v>138</v>
      </c>
      <c r="AU489" s="20" t="s">
        <v>81</v>
      </c>
    </row>
    <row r="490" spans="1:65" s="2" customFormat="1" ht="16.5" customHeight="1">
      <c r="A490" s="37"/>
      <c r="B490" s="38"/>
      <c r="C490" s="176" t="s">
        <v>720</v>
      </c>
      <c r="D490" s="176" t="s">
        <v>130</v>
      </c>
      <c r="E490" s="177" t="s">
        <v>721</v>
      </c>
      <c r="F490" s="178" t="s">
        <v>722</v>
      </c>
      <c r="G490" s="179" t="s">
        <v>209</v>
      </c>
      <c r="H490" s="180">
        <v>0.16300000000000001</v>
      </c>
      <c r="I490" s="181"/>
      <c r="J490" s="182">
        <f>ROUND(I490*H490,2)</f>
        <v>0</v>
      </c>
      <c r="K490" s="178" t="s">
        <v>134</v>
      </c>
      <c r="L490" s="42"/>
      <c r="M490" s="183" t="s">
        <v>19</v>
      </c>
      <c r="N490" s="184" t="s">
        <v>43</v>
      </c>
      <c r="O490" s="67"/>
      <c r="P490" s="185">
        <f>O490*H490</f>
        <v>0</v>
      </c>
      <c r="Q490" s="185">
        <v>0</v>
      </c>
      <c r="R490" s="185">
        <f>Q490*H490</f>
        <v>0</v>
      </c>
      <c r="S490" s="185">
        <v>0</v>
      </c>
      <c r="T490" s="186">
        <f>S490*H490</f>
        <v>0</v>
      </c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R490" s="187" t="s">
        <v>275</v>
      </c>
      <c r="AT490" s="187" t="s">
        <v>130</v>
      </c>
      <c r="AU490" s="187" t="s">
        <v>81</v>
      </c>
      <c r="AY490" s="20" t="s">
        <v>128</v>
      </c>
      <c r="BE490" s="188">
        <f>IF(N490="základní",J490,0)</f>
        <v>0</v>
      </c>
      <c r="BF490" s="188">
        <f>IF(N490="snížená",J490,0)</f>
        <v>0</v>
      </c>
      <c r="BG490" s="188">
        <f>IF(N490="zákl. přenesená",J490,0)</f>
        <v>0</v>
      </c>
      <c r="BH490" s="188">
        <f>IF(N490="sníž. přenesená",J490,0)</f>
        <v>0</v>
      </c>
      <c r="BI490" s="188">
        <f>IF(N490="nulová",J490,0)</f>
        <v>0</v>
      </c>
      <c r="BJ490" s="20" t="s">
        <v>79</v>
      </c>
      <c r="BK490" s="188">
        <f>ROUND(I490*H490,2)</f>
        <v>0</v>
      </c>
      <c r="BL490" s="20" t="s">
        <v>275</v>
      </c>
      <c r="BM490" s="187" t="s">
        <v>723</v>
      </c>
    </row>
    <row r="491" spans="1:65" s="2" customFormat="1" ht="19.5">
      <c r="A491" s="37"/>
      <c r="B491" s="38"/>
      <c r="C491" s="39"/>
      <c r="D491" s="189" t="s">
        <v>136</v>
      </c>
      <c r="E491" s="39"/>
      <c r="F491" s="190" t="s">
        <v>724</v>
      </c>
      <c r="G491" s="39"/>
      <c r="H491" s="39"/>
      <c r="I491" s="191"/>
      <c r="J491" s="39"/>
      <c r="K491" s="39"/>
      <c r="L491" s="42"/>
      <c r="M491" s="192"/>
      <c r="N491" s="193"/>
      <c r="O491" s="67"/>
      <c r="P491" s="67"/>
      <c r="Q491" s="67"/>
      <c r="R491" s="67"/>
      <c r="S491" s="67"/>
      <c r="T491" s="68"/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T491" s="20" t="s">
        <v>136</v>
      </c>
      <c r="AU491" s="20" t="s">
        <v>81</v>
      </c>
    </row>
    <row r="492" spans="1:65" s="2" customFormat="1">
      <c r="A492" s="37"/>
      <c r="B492" s="38"/>
      <c r="C492" s="39"/>
      <c r="D492" s="194" t="s">
        <v>138</v>
      </c>
      <c r="E492" s="39"/>
      <c r="F492" s="195" t="s">
        <v>725</v>
      </c>
      <c r="G492" s="39"/>
      <c r="H492" s="39"/>
      <c r="I492" s="191"/>
      <c r="J492" s="39"/>
      <c r="K492" s="39"/>
      <c r="L492" s="42"/>
      <c r="M492" s="192"/>
      <c r="N492" s="193"/>
      <c r="O492" s="67"/>
      <c r="P492" s="67"/>
      <c r="Q492" s="67"/>
      <c r="R492" s="67"/>
      <c r="S492" s="67"/>
      <c r="T492" s="68"/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T492" s="20" t="s">
        <v>138</v>
      </c>
      <c r="AU492" s="20" t="s">
        <v>81</v>
      </c>
    </row>
    <row r="493" spans="1:65" s="12" customFormat="1" ht="22.9" customHeight="1">
      <c r="B493" s="160"/>
      <c r="C493" s="161"/>
      <c r="D493" s="162" t="s">
        <v>71</v>
      </c>
      <c r="E493" s="174" t="s">
        <v>726</v>
      </c>
      <c r="F493" s="174" t="s">
        <v>727</v>
      </c>
      <c r="G493" s="161"/>
      <c r="H493" s="161"/>
      <c r="I493" s="164"/>
      <c r="J493" s="175">
        <f>BK493</f>
        <v>0</v>
      </c>
      <c r="K493" s="161"/>
      <c r="L493" s="166"/>
      <c r="M493" s="167"/>
      <c r="N493" s="168"/>
      <c r="O493" s="168"/>
      <c r="P493" s="169">
        <f>SUM(P494:P501)</f>
        <v>0</v>
      </c>
      <c r="Q493" s="168"/>
      <c r="R493" s="169">
        <f>SUM(R494:R501)</f>
        <v>1.1339999999999999E-2</v>
      </c>
      <c r="S493" s="168"/>
      <c r="T493" s="170">
        <f>SUM(T494:T501)</f>
        <v>0</v>
      </c>
      <c r="AR493" s="171" t="s">
        <v>81</v>
      </c>
      <c r="AT493" s="172" t="s">
        <v>71</v>
      </c>
      <c r="AU493" s="172" t="s">
        <v>79</v>
      </c>
      <c r="AY493" s="171" t="s">
        <v>128</v>
      </c>
      <c r="BK493" s="173">
        <f>SUM(BK494:BK501)</f>
        <v>0</v>
      </c>
    </row>
    <row r="494" spans="1:65" s="2" customFormat="1" ht="16.5" customHeight="1">
      <c r="A494" s="37"/>
      <c r="B494" s="38"/>
      <c r="C494" s="176" t="s">
        <v>728</v>
      </c>
      <c r="D494" s="176" t="s">
        <v>130</v>
      </c>
      <c r="E494" s="177" t="s">
        <v>729</v>
      </c>
      <c r="F494" s="178" t="s">
        <v>730</v>
      </c>
      <c r="G494" s="179" t="s">
        <v>376</v>
      </c>
      <c r="H494" s="180">
        <v>6</v>
      </c>
      <c r="I494" s="181"/>
      <c r="J494" s="182">
        <f>ROUND(I494*H494,2)</f>
        <v>0</v>
      </c>
      <c r="K494" s="178" t="s">
        <v>134</v>
      </c>
      <c r="L494" s="42"/>
      <c r="M494" s="183" t="s">
        <v>19</v>
      </c>
      <c r="N494" s="184" t="s">
        <v>43</v>
      </c>
      <c r="O494" s="67"/>
      <c r="P494" s="185">
        <f>O494*H494</f>
        <v>0</v>
      </c>
      <c r="Q494" s="185">
        <v>1.89E-3</v>
      </c>
      <c r="R494" s="185">
        <f>Q494*H494</f>
        <v>1.1339999999999999E-2</v>
      </c>
      <c r="S494" s="185">
        <v>0</v>
      </c>
      <c r="T494" s="186">
        <f>S494*H494</f>
        <v>0</v>
      </c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R494" s="187" t="s">
        <v>275</v>
      </c>
      <c r="AT494" s="187" t="s">
        <v>130</v>
      </c>
      <c r="AU494" s="187" t="s">
        <v>81</v>
      </c>
      <c r="AY494" s="20" t="s">
        <v>128</v>
      </c>
      <c r="BE494" s="188">
        <f>IF(N494="základní",J494,0)</f>
        <v>0</v>
      </c>
      <c r="BF494" s="188">
        <f>IF(N494="snížená",J494,0)</f>
        <v>0</v>
      </c>
      <c r="BG494" s="188">
        <f>IF(N494="zákl. přenesená",J494,0)</f>
        <v>0</v>
      </c>
      <c r="BH494" s="188">
        <f>IF(N494="sníž. přenesená",J494,0)</f>
        <v>0</v>
      </c>
      <c r="BI494" s="188">
        <f>IF(N494="nulová",J494,0)</f>
        <v>0</v>
      </c>
      <c r="BJ494" s="20" t="s">
        <v>79</v>
      </c>
      <c r="BK494" s="188">
        <f>ROUND(I494*H494,2)</f>
        <v>0</v>
      </c>
      <c r="BL494" s="20" t="s">
        <v>275</v>
      </c>
      <c r="BM494" s="187" t="s">
        <v>731</v>
      </c>
    </row>
    <row r="495" spans="1:65" s="2" customFormat="1">
      <c r="A495" s="37"/>
      <c r="B495" s="38"/>
      <c r="C495" s="39"/>
      <c r="D495" s="189" t="s">
        <v>136</v>
      </c>
      <c r="E495" s="39"/>
      <c r="F495" s="190" t="s">
        <v>732</v>
      </c>
      <c r="G495" s="39"/>
      <c r="H495" s="39"/>
      <c r="I495" s="191"/>
      <c r="J495" s="39"/>
      <c r="K495" s="39"/>
      <c r="L495" s="42"/>
      <c r="M495" s="192"/>
      <c r="N495" s="193"/>
      <c r="O495" s="67"/>
      <c r="P495" s="67"/>
      <c r="Q495" s="67"/>
      <c r="R495" s="67"/>
      <c r="S495" s="67"/>
      <c r="T495" s="68"/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T495" s="20" t="s">
        <v>136</v>
      </c>
      <c r="AU495" s="20" t="s">
        <v>81</v>
      </c>
    </row>
    <row r="496" spans="1:65" s="2" customFormat="1">
      <c r="A496" s="37"/>
      <c r="B496" s="38"/>
      <c r="C496" s="39"/>
      <c r="D496" s="194" t="s">
        <v>138</v>
      </c>
      <c r="E496" s="39"/>
      <c r="F496" s="195" t="s">
        <v>733</v>
      </c>
      <c r="G496" s="39"/>
      <c r="H496" s="39"/>
      <c r="I496" s="191"/>
      <c r="J496" s="39"/>
      <c r="K496" s="39"/>
      <c r="L496" s="42"/>
      <c r="M496" s="192"/>
      <c r="N496" s="193"/>
      <c r="O496" s="67"/>
      <c r="P496" s="67"/>
      <c r="Q496" s="67"/>
      <c r="R496" s="67"/>
      <c r="S496" s="67"/>
      <c r="T496" s="68"/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T496" s="20" t="s">
        <v>138</v>
      </c>
      <c r="AU496" s="20" t="s">
        <v>81</v>
      </c>
    </row>
    <row r="497" spans="1:65" s="14" customFormat="1">
      <c r="B497" s="207"/>
      <c r="C497" s="208"/>
      <c r="D497" s="189" t="s">
        <v>146</v>
      </c>
      <c r="E497" s="209" t="s">
        <v>19</v>
      </c>
      <c r="F497" s="210" t="s">
        <v>734</v>
      </c>
      <c r="G497" s="208"/>
      <c r="H497" s="209" t="s">
        <v>19</v>
      </c>
      <c r="I497" s="211"/>
      <c r="J497" s="208"/>
      <c r="K497" s="208"/>
      <c r="L497" s="212"/>
      <c r="M497" s="213"/>
      <c r="N497" s="214"/>
      <c r="O497" s="214"/>
      <c r="P497" s="214"/>
      <c r="Q497" s="214"/>
      <c r="R497" s="214"/>
      <c r="S497" s="214"/>
      <c r="T497" s="215"/>
      <c r="AT497" s="216" t="s">
        <v>146</v>
      </c>
      <c r="AU497" s="216" t="s">
        <v>81</v>
      </c>
      <c r="AV497" s="14" t="s">
        <v>79</v>
      </c>
      <c r="AW497" s="14" t="s">
        <v>32</v>
      </c>
      <c r="AX497" s="14" t="s">
        <v>72</v>
      </c>
      <c r="AY497" s="216" t="s">
        <v>128</v>
      </c>
    </row>
    <row r="498" spans="1:65" s="13" customFormat="1">
      <c r="B498" s="196"/>
      <c r="C498" s="197"/>
      <c r="D498" s="189" t="s">
        <v>146</v>
      </c>
      <c r="E498" s="198" t="s">
        <v>19</v>
      </c>
      <c r="F498" s="199" t="s">
        <v>735</v>
      </c>
      <c r="G498" s="197"/>
      <c r="H498" s="200">
        <v>6</v>
      </c>
      <c r="I498" s="201"/>
      <c r="J498" s="197"/>
      <c r="K498" s="197"/>
      <c r="L498" s="202"/>
      <c r="M498" s="203"/>
      <c r="N498" s="204"/>
      <c r="O498" s="204"/>
      <c r="P498" s="204"/>
      <c r="Q498" s="204"/>
      <c r="R498" s="204"/>
      <c r="S498" s="204"/>
      <c r="T498" s="205"/>
      <c r="AT498" s="206" t="s">
        <v>146</v>
      </c>
      <c r="AU498" s="206" t="s">
        <v>81</v>
      </c>
      <c r="AV498" s="13" t="s">
        <v>81</v>
      </c>
      <c r="AW498" s="13" t="s">
        <v>32</v>
      </c>
      <c r="AX498" s="13" t="s">
        <v>79</v>
      </c>
      <c r="AY498" s="206" t="s">
        <v>128</v>
      </c>
    </row>
    <row r="499" spans="1:65" s="2" customFormat="1" ht="16.5" customHeight="1">
      <c r="A499" s="37"/>
      <c r="B499" s="38"/>
      <c r="C499" s="176" t="s">
        <v>736</v>
      </c>
      <c r="D499" s="176" t="s">
        <v>130</v>
      </c>
      <c r="E499" s="177" t="s">
        <v>737</v>
      </c>
      <c r="F499" s="178" t="s">
        <v>738</v>
      </c>
      <c r="G499" s="179" t="s">
        <v>209</v>
      </c>
      <c r="H499" s="180">
        <v>1.0999999999999999E-2</v>
      </c>
      <c r="I499" s="181"/>
      <c r="J499" s="182">
        <f>ROUND(I499*H499,2)</f>
        <v>0</v>
      </c>
      <c r="K499" s="178" t="s">
        <v>134</v>
      </c>
      <c r="L499" s="42"/>
      <c r="M499" s="183" t="s">
        <v>19</v>
      </c>
      <c r="N499" s="184" t="s">
        <v>43</v>
      </c>
      <c r="O499" s="67"/>
      <c r="P499" s="185">
        <f>O499*H499</f>
        <v>0</v>
      </c>
      <c r="Q499" s="185">
        <v>0</v>
      </c>
      <c r="R499" s="185">
        <f>Q499*H499</f>
        <v>0</v>
      </c>
      <c r="S499" s="185">
        <v>0</v>
      </c>
      <c r="T499" s="186">
        <f>S499*H499</f>
        <v>0</v>
      </c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R499" s="187" t="s">
        <v>275</v>
      </c>
      <c r="AT499" s="187" t="s">
        <v>130</v>
      </c>
      <c r="AU499" s="187" t="s">
        <v>81</v>
      </c>
      <c r="AY499" s="20" t="s">
        <v>128</v>
      </c>
      <c r="BE499" s="188">
        <f>IF(N499="základní",J499,0)</f>
        <v>0</v>
      </c>
      <c r="BF499" s="188">
        <f>IF(N499="snížená",J499,0)</f>
        <v>0</v>
      </c>
      <c r="BG499" s="188">
        <f>IF(N499="zákl. přenesená",J499,0)</f>
        <v>0</v>
      </c>
      <c r="BH499" s="188">
        <f>IF(N499="sníž. přenesená",J499,0)</f>
        <v>0</v>
      </c>
      <c r="BI499" s="188">
        <f>IF(N499="nulová",J499,0)</f>
        <v>0</v>
      </c>
      <c r="BJ499" s="20" t="s">
        <v>79</v>
      </c>
      <c r="BK499" s="188">
        <f>ROUND(I499*H499,2)</f>
        <v>0</v>
      </c>
      <c r="BL499" s="20" t="s">
        <v>275</v>
      </c>
      <c r="BM499" s="187" t="s">
        <v>739</v>
      </c>
    </row>
    <row r="500" spans="1:65" s="2" customFormat="1" ht="19.5">
      <c r="A500" s="37"/>
      <c r="B500" s="38"/>
      <c r="C500" s="39"/>
      <c r="D500" s="189" t="s">
        <v>136</v>
      </c>
      <c r="E500" s="39"/>
      <c r="F500" s="190" t="s">
        <v>740</v>
      </c>
      <c r="G500" s="39"/>
      <c r="H500" s="39"/>
      <c r="I500" s="191"/>
      <c r="J500" s="39"/>
      <c r="K500" s="39"/>
      <c r="L500" s="42"/>
      <c r="M500" s="192"/>
      <c r="N500" s="193"/>
      <c r="O500" s="67"/>
      <c r="P500" s="67"/>
      <c r="Q500" s="67"/>
      <c r="R500" s="67"/>
      <c r="S500" s="67"/>
      <c r="T500" s="68"/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T500" s="20" t="s">
        <v>136</v>
      </c>
      <c r="AU500" s="20" t="s">
        <v>81</v>
      </c>
    </row>
    <row r="501" spans="1:65" s="2" customFormat="1">
      <c r="A501" s="37"/>
      <c r="B501" s="38"/>
      <c r="C501" s="39"/>
      <c r="D501" s="194" t="s">
        <v>138</v>
      </c>
      <c r="E501" s="39"/>
      <c r="F501" s="195" t="s">
        <v>741</v>
      </c>
      <c r="G501" s="39"/>
      <c r="H501" s="39"/>
      <c r="I501" s="191"/>
      <c r="J501" s="39"/>
      <c r="K501" s="39"/>
      <c r="L501" s="42"/>
      <c r="M501" s="192"/>
      <c r="N501" s="193"/>
      <c r="O501" s="67"/>
      <c r="P501" s="67"/>
      <c r="Q501" s="67"/>
      <c r="R501" s="67"/>
      <c r="S501" s="67"/>
      <c r="T501" s="68"/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T501" s="20" t="s">
        <v>138</v>
      </c>
      <c r="AU501" s="20" t="s">
        <v>81</v>
      </c>
    </row>
    <row r="502" spans="1:65" s="12" customFormat="1" ht="22.9" customHeight="1">
      <c r="B502" s="160"/>
      <c r="C502" s="161"/>
      <c r="D502" s="162" t="s">
        <v>71</v>
      </c>
      <c r="E502" s="174" t="s">
        <v>742</v>
      </c>
      <c r="F502" s="174" t="s">
        <v>743</v>
      </c>
      <c r="G502" s="161"/>
      <c r="H502" s="161"/>
      <c r="I502" s="164"/>
      <c r="J502" s="175">
        <f>BK502</f>
        <v>0</v>
      </c>
      <c r="K502" s="161"/>
      <c r="L502" s="166"/>
      <c r="M502" s="167"/>
      <c r="N502" s="168"/>
      <c r="O502" s="168"/>
      <c r="P502" s="169">
        <f>SUM(P503:P661)</f>
        <v>0</v>
      </c>
      <c r="Q502" s="168"/>
      <c r="R502" s="169">
        <f>SUM(R503:R661)</f>
        <v>6.2418906000000005</v>
      </c>
      <c r="S502" s="168"/>
      <c r="T502" s="170">
        <f>SUM(T503:T661)</f>
        <v>0</v>
      </c>
      <c r="AR502" s="171" t="s">
        <v>81</v>
      </c>
      <c r="AT502" s="172" t="s">
        <v>71</v>
      </c>
      <c r="AU502" s="172" t="s">
        <v>79</v>
      </c>
      <c r="AY502" s="171" t="s">
        <v>128</v>
      </c>
      <c r="BK502" s="173">
        <f>SUM(BK503:BK661)</f>
        <v>0</v>
      </c>
    </row>
    <row r="503" spans="1:65" s="2" customFormat="1" ht="16.5" customHeight="1">
      <c r="A503" s="37"/>
      <c r="B503" s="38"/>
      <c r="C503" s="176" t="s">
        <v>744</v>
      </c>
      <c r="D503" s="176" t="s">
        <v>130</v>
      </c>
      <c r="E503" s="177" t="s">
        <v>745</v>
      </c>
      <c r="F503" s="178" t="s">
        <v>746</v>
      </c>
      <c r="G503" s="179" t="s">
        <v>133</v>
      </c>
      <c r="H503" s="180">
        <v>34.655999999999999</v>
      </c>
      <c r="I503" s="181"/>
      <c r="J503" s="182">
        <f>ROUND(I503*H503,2)</f>
        <v>0</v>
      </c>
      <c r="K503" s="178" t="s">
        <v>19</v>
      </c>
      <c r="L503" s="42"/>
      <c r="M503" s="183" t="s">
        <v>19</v>
      </c>
      <c r="N503" s="184" t="s">
        <v>43</v>
      </c>
      <c r="O503" s="67"/>
      <c r="P503" s="185">
        <f>O503*H503</f>
        <v>0</v>
      </c>
      <c r="Q503" s="185">
        <v>5.0800000000000003E-3</v>
      </c>
      <c r="R503" s="185">
        <f>Q503*H503</f>
        <v>0.17605248000000001</v>
      </c>
      <c r="S503" s="185">
        <v>0</v>
      </c>
      <c r="T503" s="186">
        <f>S503*H503</f>
        <v>0</v>
      </c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R503" s="187" t="s">
        <v>89</v>
      </c>
      <c r="AT503" s="187" t="s">
        <v>130</v>
      </c>
      <c r="AU503" s="187" t="s">
        <v>81</v>
      </c>
      <c r="AY503" s="20" t="s">
        <v>128</v>
      </c>
      <c r="BE503" s="188">
        <f>IF(N503="základní",J503,0)</f>
        <v>0</v>
      </c>
      <c r="BF503" s="188">
        <f>IF(N503="snížená",J503,0)</f>
        <v>0</v>
      </c>
      <c r="BG503" s="188">
        <f>IF(N503="zákl. přenesená",J503,0)</f>
        <v>0</v>
      </c>
      <c r="BH503" s="188">
        <f>IF(N503="sníž. přenesená",J503,0)</f>
        <v>0</v>
      </c>
      <c r="BI503" s="188">
        <f>IF(N503="nulová",J503,0)</f>
        <v>0</v>
      </c>
      <c r="BJ503" s="20" t="s">
        <v>79</v>
      </c>
      <c r="BK503" s="188">
        <f>ROUND(I503*H503,2)</f>
        <v>0</v>
      </c>
      <c r="BL503" s="20" t="s">
        <v>89</v>
      </c>
      <c r="BM503" s="187" t="s">
        <v>747</v>
      </c>
    </row>
    <row r="504" spans="1:65" s="2" customFormat="1">
      <c r="A504" s="37"/>
      <c r="B504" s="38"/>
      <c r="C504" s="39"/>
      <c r="D504" s="189" t="s">
        <v>136</v>
      </c>
      <c r="E504" s="39"/>
      <c r="F504" s="190" t="s">
        <v>746</v>
      </c>
      <c r="G504" s="39"/>
      <c r="H504" s="39"/>
      <c r="I504" s="191"/>
      <c r="J504" s="39"/>
      <c r="K504" s="39"/>
      <c r="L504" s="42"/>
      <c r="M504" s="192"/>
      <c r="N504" s="193"/>
      <c r="O504" s="67"/>
      <c r="P504" s="67"/>
      <c r="Q504" s="67"/>
      <c r="R504" s="67"/>
      <c r="S504" s="67"/>
      <c r="T504" s="68"/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T504" s="20" t="s">
        <v>136</v>
      </c>
      <c r="AU504" s="20" t="s">
        <v>81</v>
      </c>
    </row>
    <row r="505" spans="1:65" s="14" customFormat="1">
      <c r="B505" s="207"/>
      <c r="C505" s="208"/>
      <c r="D505" s="189" t="s">
        <v>146</v>
      </c>
      <c r="E505" s="209" t="s">
        <v>19</v>
      </c>
      <c r="F505" s="210" t="s">
        <v>748</v>
      </c>
      <c r="G505" s="208"/>
      <c r="H505" s="209" t="s">
        <v>19</v>
      </c>
      <c r="I505" s="211"/>
      <c r="J505" s="208"/>
      <c r="K505" s="208"/>
      <c r="L505" s="212"/>
      <c r="M505" s="213"/>
      <c r="N505" s="214"/>
      <c r="O505" s="214"/>
      <c r="P505" s="214"/>
      <c r="Q505" s="214"/>
      <c r="R505" s="214"/>
      <c r="S505" s="214"/>
      <c r="T505" s="215"/>
      <c r="AT505" s="216" t="s">
        <v>146</v>
      </c>
      <c r="AU505" s="216" t="s">
        <v>81</v>
      </c>
      <c r="AV505" s="14" t="s">
        <v>79</v>
      </c>
      <c r="AW505" s="14" t="s">
        <v>32</v>
      </c>
      <c r="AX505" s="14" t="s">
        <v>72</v>
      </c>
      <c r="AY505" s="216" t="s">
        <v>128</v>
      </c>
    </row>
    <row r="506" spans="1:65" s="13" customFormat="1">
      <c r="B506" s="196"/>
      <c r="C506" s="197"/>
      <c r="D506" s="189" t="s">
        <v>146</v>
      </c>
      <c r="E506" s="198" t="s">
        <v>19</v>
      </c>
      <c r="F506" s="199" t="s">
        <v>749</v>
      </c>
      <c r="G506" s="197"/>
      <c r="H506" s="200">
        <v>34.655999999999999</v>
      </c>
      <c r="I506" s="201"/>
      <c r="J506" s="197"/>
      <c r="K506" s="197"/>
      <c r="L506" s="202"/>
      <c r="M506" s="203"/>
      <c r="N506" s="204"/>
      <c r="O506" s="204"/>
      <c r="P506" s="204"/>
      <c r="Q506" s="204"/>
      <c r="R506" s="204"/>
      <c r="S506" s="204"/>
      <c r="T506" s="205"/>
      <c r="AT506" s="206" t="s">
        <v>146</v>
      </c>
      <c r="AU506" s="206" t="s">
        <v>81</v>
      </c>
      <c r="AV506" s="13" t="s">
        <v>81</v>
      </c>
      <c r="AW506" s="13" t="s">
        <v>32</v>
      </c>
      <c r="AX506" s="13" t="s">
        <v>79</v>
      </c>
      <c r="AY506" s="206" t="s">
        <v>128</v>
      </c>
    </row>
    <row r="507" spans="1:65" s="14" customFormat="1">
      <c r="B507" s="207"/>
      <c r="C507" s="208"/>
      <c r="D507" s="189" t="s">
        <v>146</v>
      </c>
      <c r="E507" s="209" t="s">
        <v>19</v>
      </c>
      <c r="F507" s="210" t="s">
        <v>750</v>
      </c>
      <c r="G507" s="208"/>
      <c r="H507" s="209" t="s">
        <v>19</v>
      </c>
      <c r="I507" s="211"/>
      <c r="J507" s="208"/>
      <c r="K507" s="208"/>
      <c r="L507" s="212"/>
      <c r="M507" s="213"/>
      <c r="N507" s="214"/>
      <c r="O507" s="214"/>
      <c r="P507" s="214"/>
      <c r="Q507" s="214"/>
      <c r="R507" s="214"/>
      <c r="S507" s="214"/>
      <c r="T507" s="215"/>
      <c r="AT507" s="216" t="s">
        <v>146</v>
      </c>
      <c r="AU507" s="216" t="s">
        <v>81</v>
      </c>
      <c r="AV507" s="14" t="s">
        <v>79</v>
      </c>
      <c r="AW507" s="14" t="s">
        <v>32</v>
      </c>
      <c r="AX507" s="14" t="s">
        <v>72</v>
      </c>
      <c r="AY507" s="216" t="s">
        <v>128</v>
      </c>
    </row>
    <row r="508" spans="1:65" s="2" customFormat="1" ht="16.5" customHeight="1">
      <c r="A508" s="37"/>
      <c r="B508" s="38"/>
      <c r="C508" s="232" t="s">
        <v>751</v>
      </c>
      <c r="D508" s="232" t="s">
        <v>353</v>
      </c>
      <c r="E508" s="233" t="s">
        <v>752</v>
      </c>
      <c r="F508" s="234" t="s">
        <v>753</v>
      </c>
      <c r="G508" s="235" t="s">
        <v>133</v>
      </c>
      <c r="H508" s="236">
        <v>86.64</v>
      </c>
      <c r="I508" s="237"/>
      <c r="J508" s="238">
        <f>ROUND(I508*H508,2)</f>
        <v>0</v>
      </c>
      <c r="K508" s="234" t="s">
        <v>134</v>
      </c>
      <c r="L508" s="239"/>
      <c r="M508" s="240" t="s">
        <v>19</v>
      </c>
      <c r="N508" s="241" t="s">
        <v>43</v>
      </c>
      <c r="O508" s="67"/>
      <c r="P508" s="185">
        <f>O508*H508</f>
        <v>0</v>
      </c>
      <c r="Q508" s="185">
        <v>1.5599999999999999E-2</v>
      </c>
      <c r="R508" s="185">
        <f>Q508*H508</f>
        <v>1.3515839999999999</v>
      </c>
      <c r="S508" s="185">
        <v>0</v>
      </c>
      <c r="T508" s="186">
        <f>S508*H508</f>
        <v>0</v>
      </c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R508" s="187" t="s">
        <v>214</v>
      </c>
      <c r="AT508" s="187" t="s">
        <v>353</v>
      </c>
      <c r="AU508" s="187" t="s">
        <v>81</v>
      </c>
      <c r="AY508" s="20" t="s">
        <v>128</v>
      </c>
      <c r="BE508" s="188">
        <f>IF(N508="základní",J508,0)</f>
        <v>0</v>
      </c>
      <c r="BF508" s="188">
        <f>IF(N508="snížená",J508,0)</f>
        <v>0</v>
      </c>
      <c r="BG508" s="188">
        <f>IF(N508="zákl. přenesená",J508,0)</f>
        <v>0</v>
      </c>
      <c r="BH508" s="188">
        <f>IF(N508="sníž. přenesená",J508,0)</f>
        <v>0</v>
      </c>
      <c r="BI508" s="188">
        <f>IF(N508="nulová",J508,0)</f>
        <v>0</v>
      </c>
      <c r="BJ508" s="20" t="s">
        <v>79</v>
      </c>
      <c r="BK508" s="188">
        <f>ROUND(I508*H508,2)</f>
        <v>0</v>
      </c>
      <c r="BL508" s="20" t="s">
        <v>89</v>
      </c>
      <c r="BM508" s="187" t="s">
        <v>754</v>
      </c>
    </row>
    <row r="509" spans="1:65" s="2" customFormat="1">
      <c r="A509" s="37"/>
      <c r="B509" s="38"/>
      <c r="C509" s="39"/>
      <c r="D509" s="189" t="s">
        <v>136</v>
      </c>
      <c r="E509" s="39"/>
      <c r="F509" s="190" t="s">
        <v>753</v>
      </c>
      <c r="G509" s="39"/>
      <c r="H509" s="39"/>
      <c r="I509" s="191"/>
      <c r="J509" s="39"/>
      <c r="K509" s="39"/>
      <c r="L509" s="42"/>
      <c r="M509" s="192"/>
      <c r="N509" s="193"/>
      <c r="O509" s="67"/>
      <c r="P509" s="67"/>
      <c r="Q509" s="67"/>
      <c r="R509" s="67"/>
      <c r="S509" s="67"/>
      <c r="T509" s="68"/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T509" s="20" t="s">
        <v>136</v>
      </c>
      <c r="AU509" s="20" t="s">
        <v>81</v>
      </c>
    </row>
    <row r="510" spans="1:65" s="13" customFormat="1">
      <c r="B510" s="196"/>
      <c r="C510" s="197"/>
      <c r="D510" s="189" t="s">
        <v>146</v>
      </c>
      <c r="E510" s="197"/>
      <c r="F510" s="199" t="s">
        <v>755</v>
      </c>
      <c r="G510" s="197"/>
      <c r="H510" s="200">
        <v>86.64</v>
      </c>
      <c r="I510" s="201"/>
      <c r="J510" s="197"/>
      <c r="K510" s="197"/>
      <c r="L510" s="202"/>
      <c r="M510" s="203"/>
      <c r="N510" s="204"/>
      <c r="O510" s="204"/>
      <c r="P510" s="204"/>
      <c r="Q510" s="204"/>
      <c r="R510" s="204"/>
      <c r="S510" s="204"/>
      <c r="T510" s="205"/>
      <c r="AT510" s="206" t="s">
        <v>146</v>
      </c>
      <c r="AU510" s="206" t="s">
        <v>81</v>
      </c>
      <c r="AV510" s="13" t="s">
        <v>81</v>
      </c>
      <c r="AW510" s="13" t="s">
        <v>4</v>
      </c>
      <c r="AX510" s="13" t="s">
        <v>79</v>
      </c>
      <c r="AY510" s="206" t="s">
        <v>128</v>
      </c>
    </row>
    <row r="511" spans="1:65" s="2" customFormat="1" ht="24.2" customHeight="1">
      <c r="A511" s="37"/>
      <c r="B511" s="38"/>
      <c r="C511" s="176" t="s">
        <v>756</v>
      </c>
      <c r="D511" s="176" t="s">
        <v>130</v>
      </c>
      <c r="E511" s="177" t="s">
        <v>757</v>
      </c>
      <c r="F511" s="178" t="s">
        <v>758</v>
      </c>
      <c r="G511" s="179" t="s">
        <v>133</v>
      </c>
      <c r="H511" s="180">
        <v>71.680000000000007</v>
      </c>
      <c r="I511" s="181"/>
      <c r="J511" s="182">
        <f>ROUND(I511*H511,2)</f>
        <v>0</v>
      </c>
      <c r="K511" s="178" t="s">
        <v>19</v>
      </c>
      <c r="L511" s="42"/>
      <c r="M511" s="183" t="s">
        <v>19</v>
      </c>
      <c r="N511" s="184" t="s">
        <v>43</v>
      </c>
      <c r="O511" s="67"/>
      <c r="P511" s="185">
        <f>O511*H511</f>
        <v>0</v>
      </c>
      <c r="Q511" s="185">
        <v>5.0800000000000003E-3</v>
      </c>
      <c r="R511" s="185">
        <f>Q511*H511</f>
        <v>0.36413440000000008</v>
      </c>
      <c r="S511" s="185">
        <v>0</v>
      </c>
      <c r="T511" s="186">
        <f>S511*H511</f>
        <v>0</v>
      </c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R511" s="187" t="s">
        <v>89</v>
      </c>
      <c r="AT511" s="187" t="s">
        <v>130</v>
      </c>
      <c r="AU511" s="187" t="s">
        <v>81</v>
      </c>
      <c r="AY511" s="20" t="s">
        <v>128</v>
      </c>
      <c r="BE511" s="188">
        <f>IF(N511="základní",J511,0)</f>
        <v>0</v>
      </c>
      <c r="BF511" s="188">
        <f>IF(N511="snížená",J511,0)</f>
        <v>0</v>
      </c>
      <c r="BG511" s="188">
        <f>IF(N511="zákl. přenesená",J511,0)</f>
        <v>0</v>
      </c>
      <c r="BH511" s="188">
        <f>IF(N511="sníž. přenesená",J511,0)</f>
        <v>0</v>
      </c>
      <c r="BI511" s="188">
        <f>IF(N511="nulová",J511,0)</f>
        <v>0</v>
      </c>
      <c r="BJ511" s="20" t="s">
        <v>79</v>
      </c>
      <c r="BK511" s="188">
        <f>ROUND(I511*H511,2)</f>
        <v>0</v>
      </c>
      <c r="BL511" s="20" t="s">
        <v>89</v>
      </c>
      <c r="BM511" s="187" t="s">
        <v>759</v>
      </c>
    </row>
    <row r="512" spans="1:65" s="2" customFormat="1">
      <c r="A512" s="37"/>
      <c r="B512" s="38"/>
      <c r="C512" s="39"/>
      <c r="D512" s="189" t="s">
        <v>136</v>
      </c>
      <c r="E512" s="39"/>
      <c r="F512" s="190" t="s">
        <v>758</v>
      </c>
      <c r="G512" s="39"/>
      <c r="H512" s="39"/>
      <c r="I512" s="191"/>
      <c r="J512" s="39"/>
      <c r="K512" s="39"/>
      <c r="L512" s="42"/>
      <c r="M512" s="192"/>
      <c r="N512" s="193"/>
      <c r="O512" s="67"/>
      <c r="P512" s="67"/>
      <c r="Q512" s="67"/>
      <c r="R512" s="67"/>
      <c r="S512" s="67"/>
      <c r="T512" s="68"/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T512" s="20" t="s">
        <v>136</v>
      </c>
      <c r="AU512" s="20" t="s">
        <v>81</v>
      </c>
    </row>
    <row r="513" spans="1:65" s="14" customFormat="1">
      <c r="B513" s="207"/>
      <c r="C513" s="208"/>
      <c r="D513" s="189" t="s">
        <v>146</v>
      </c>
      <c r="E513" s="209" t="s">
        <v>19</v>
      </c>
      <c r="F513" s="210" t="s">
        <v>760</v>
      </c>
      <c r="G513" s="208"/>
      <c r="H513" s="209" t="s">
        <v>19</v>
      </c>
      <c r="I513" s="211"/>
      <c r="J513" s="208"/>
      <c r="K513" s="208"/>
      <c r="L513" s="212"/>
      <c r="M513" s="213"/>
      <c r="N513" s="214"/>
      <c r="O513" s="214"/>
      <c r="P513" s="214"/>
      <c r="Q513" s="214"/>
      <c r="R513" s="214"/>
      <c r="S513" s="214"/>
      <c r="T513" s="215"/>
      <c r="AT513" s="216" t="s">
        <v>146</v>
      </c>
      <c r="AU513" s="216" t="s">
        <v>81</v>
      </c>
      <c r="AV513" s="14" t="s">
        <v>79</v>
      </c>
      <c r="AW513" s="14" t="s">
        <v>32</v>
      </c>
      <c r="AX513" s="14" t="s">
        <v>72</v>
      </c>
      <c r="AY513" s="216" t="s">
        <v>128</v>
      </c>
    </row>
    <row r="514" spans="1:65" s="13" customFormat="1">
      <c r="B514" s="196"/>
      <c r="C514" s="197"/>
      <c r="D514" s="189" t="s">
        <v>146</v>
      </c>
      <c r="E514" s="198" t="s">
        <v>19</v>
      </c>
      <c r="F514" s="199" t="s">
        <v>761</v>
      </c>
      <c r="G514" s="197"/>
      <c r="H514" s="200">
        <v>71.680000000000007</v>
      </c>
      <c r="I514" s="201"/>
      <c r="J514" s="197"/>
      <c r="K514" s="197"/>
      <c r="L514" s="202"/>
      <c r="M514" s="203"/>
      <c r="N514" s="204"/>
      <c r="O514" s="204"/>
      <c r="P514" s="204"/>
      <c r="Q514" s="204"/>
      <c r="R514" s="204"/>
      <c r="S514" s="204"/>
      <c r="T514" s="205"/>
      <c r="AT514" s="206" t="s">
        <v>146</v>
      </c>
      <c r="AU514" s="206" t="s">
        <v>81</v>
      </c>
      <c r="AV514" s="13" t="s">
        <v>81</v>
      </c>
      <c r="AW514" s="13" t="s">
        <v>32</v>
      </c>
      <c r="AX514" s="13" t="s">
        <v>79</v>
      </c>
      <c r="AY514" s="206" t="s">
        <v>128</v>
      </c>
    </row>
    <row r="515" spans="1:65" s="14" customFormat="1">
      <c r="B515" s="207"/>
      <c r="C515" s="208"/>
      <c r="D515" s="189" t="s">
        <v>146</v>
      </c>
      <c r="E515" s="209" t="s">
        <v>19</v>
      </c>
      <c r="F515" s="210" t="s">
        <v>750</v>
      </c>
      <c r="G515" s="208"/>
      <c r="H515" s="209" t="s">
        <v>19</v>
      </c>
      <c r="I515" s="211"/>
      <c r="J515" s="208"/>
      <c r="K515" s="208"/>
      <c r="L515" s="212"/>
      <c r="M515" s="213"/>
      <c r="N515" s="214"/>
      <c r="O515" s="214"/>
      <c r="P515" s="214"/>
      <c r="Q515" s="214"/>
      <c r="R515" s="214"/>
      <c r="S515" s="214"/>
      <c r="T515" s="215"/>
      <c r="AT515" s="216" t="s">
        <v>146</v>
      </c>
      <c r="AU515" s="216" t="s">
        <v>81</v>
      </c>
      <c r="AV515" s="14" t="s">
        <v>79</v>
      </c>
      <c r="AW515" s="14" t="s">
        <v>32</v>
      </c>
      <c r="AX515" s="14" t="s">
        <v>72</v>
      </c>
      <c r="AY515" s="216" t="s">
        <v>128</v>
      </c>
    </row>
    <row r="516" spans="1:65" s="2" customFormat="1" ht="16.5" customHeight="1">
      <c r="A516" s="37"/>
      <c r="B516" s="38"/>
      <c r="C516" s="232" t="s">
        <v>762</v>
      </c>
      <c r="D516" s="232" t="s">
        <v>353</v>
      </c>
      <c r="E516" s="233" t="s">
        <v>752</v>
      </c>
      <c r="F516" s="234" t="s">
        <v>753</v>
      </c>
      <c r="G516" s="235" t="s">
        <v>133</v>
      </c>
      <c r="H516" s="236">
        <v>89.6</v>
      </c>
      <c r="I516" s="237"/>
      <c r="J516" s="238">
        <f>ROUND(I516*H516,2)</f>
        <v>0</v>
      </c>
      <c r="K516" s="234" t="s">
        <v>134</v>
      </c>
      <c r="L516" s="239"/>
      <c r="M516" s="240" t="s">
        <v>19</v>
      </c>
      <c r="N516" s="241" t="s">
        <v>43</v>
      </c>
      <c r="O516" s="67"/>
      <c r="P516" s="185">
        <f>O516*H516</f>
        <v>0</v>
      </c>
      <c r="Q516" s="185">
        <v>1.5599999999999999E-2</v>
      </c>
      <c r="R516" s="185">
        <f>Q516*H516</f>
        <v>1.3977599999999999</v>
      </c>
      <c r="S516" s="185">
        <v>0</v>
      </c>
      <c r="T516" s="186">
        <f>S516*H516</f>
        <v>0</v>
      </c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R516" s="187" t="s">
        <v>214</v>
      </c>
      <c r="AT516" s="187" t="s">
        <v>353</v>
      </c>
      <c r="AU516" s="187" t="s">
        <v>81</v>
      </c>
      <c r="AY516" s="20" t="s">
        <v>128</v>
      </c>
      <c r="BE516" s="188">
        <f>IF(N516="základní",J516,0)</f>
        <v>0</v>
      </c>
      <c r="BF516" s="188">
        <f>IF(N516="snížená",J516,0)</f>
        <v>0</v>
      </c>
      <c r="BG516" s="188">
        <f>IF(N516="zákl. přenesená",J516,0)</f>
        <v>0</v>
      </c>
      <c r="BH516" s="188">
        <f>IF(N516="sníž. přenesená",J516,0)</f>
        <v>0</v>
      </c>
      <c r="BI516" s="188">
        <f>IF(N516="nulová",J516,0)</f>
        <v>0</v>
      </c>
      <c r="BJ516" s="20" t="s">
        <v>79</v>
      </c>
      <c r="BK516" s="188">
        <f>ROUND(I516*H516,2)</f>
        <v>0</v>
      </c>
      <c r="BL516" s="20" t="s">
        <v>89</v>
      </c>
      <c r="BM516" s="187" t="s">
        <v>763</v>
      </c>
    </row>
    <row r="517" spans="1:65" s="2" customFormat="1">
      <c r="A517" s="37"/>
      <c r="B517" s="38"/>
      <c r="C517" s="39"/>
      <c r="D517" s="189" t="s">
        <v>136</v>
      </c>
      <c r="E517" s="39"/>
      <c r="F517" s="190" t="s">
        <v>753</v>
      </c>
      <c r="G517" s="39"/>
      <c r="H517" s="39"/>
      <c r="I517" s="191"/>
      <c r="J517" s="39"/>
      <c r="K517" s="39"/>
      <c r="L517" s="42"/>
      <c r="M517" s="192"/>
      <c r="N517" s="193"/>
      <c r="O517" s="67"/>
      <c r="P517" s="67"/>
      <c r="Q517" s="67"/>
      <c r="R517" s="67"/>
      <c r="S517" s="67"/>
      <c r="T517" s="68"/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T517" s="20" t="s">
        <v>136</v>
      </c>
      <c r="AU517" s="20" t="s">
        <v>81</v>
      </c>
    </row>
    <row r="518" spans="1:65" s="13" customFormat="1">
      <c r="B518" s="196"/>
      <c r="C518" s="197"/>
      <c r="D518" s="189" t="s">
        <v>146</v>
      </c>
      <c r="E518" s="197"/>
      <c r="F518" s="199" t="s">
        <v>764</v>
      </c>
      <c r="G518" s="197"/>
      <c r="H518" s="200">
        <v>89.6</v>
      </c>
      <c r="I518" s="201"/>
      <c r="J518" s="197"/>
      <c r="K518" s="197"/>
      <c r="L518" s="202"/>
      <c r="M518" s="203"/>
      <c r="N518" s="204"/>
      <c r="O518" s="204"/>
      <c r="P518" s="204"/>
      <c r="Q518" s="204"/>
      <c r="R518" s="204"/>
      <c r="S518" s="204"/>
      <c r="T518" s="205"/>
      <c r="AT518" s="206" t="s">
        <v>146</v>
      </c>
      <c r="AU518" s="206" t="s">
        <v>81</v>
      </c>
      <c r="AV518" s="13" t="s">
        <v>81</v>
      </c>
      <c r="AW518" s="13" t="s">
        <v>4</v>
      </c>
      <c r="AX518" s="13" t="s">
        <v>79</v>
      </c>
      <c r="AY518" s="206" t="s">
        <v>128</v>
      </c>
    </row>
    <row r="519" spans="1:65" s="2" customFormat="1" ht="16.5" customHeight="1">
      <c r="A519" s="37"/>
      <c r="B519" s="38"/>
      <c r="C519" s="232" t="s">
        <v>765</v>
      </c>
      <c r="D519" s="232" t="s">
        <v>353</v>
      </c>
      <c r="E519" s="233" t="s">
        <v>766</v>
      </c>
      <c r="F519" s="234" t="s">
        <v>767</v>
      </c>
      <c r="G519" s="235" t="s">
        <v>133</v>
      </c>
      <c r="H519" s="236">
        <v>89.6</v>
      </c>
      <c r="I519" s="237"/>
      <c r="J519" s="238">
        <f>ROUND(I519*H519,2)</f>
        <v>0</v>
      </c>
      <c r="K519" s="234" t="s">
        <v>19</v>
      </c>
      <c r="L519" s="239"/>
      <c r="M519" s="240" t="s">
        <v>19</v>
      </c>
      <c r="N519" s="241" t="s">
        <v>43</v>
      </c>
      <c r="O519" s="67"/>
      <c r="P519" s="185">
        <f>O519*H519</f>
        <v>0</v>
      </c>
      <c r="Q519" s="185">
        <v>0</v>
      </c>
      <c r="R519" s="185">
        <f>Q519*H519</f>
        <v>0</v>
      </c>
      <c r="S519" s="185">
        <v>0</v>
      </c>
      <c r="T519" s="186">
        <f>S519*H519</f>
        <v>0</v>
      </c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R519" s="187" t="s">
        <v>214</v>
      </c>
      <c r="AT519" s="187" t="s">
        <v>353</v>
      </c>
      <c r="AU519" s="187" t="s">
        <v>81</v>
      </c>
      <c r="AY519" s="20" t="s">
        <v>128</v>
      </c>
      <c r="BE519" s="188">
        <f>IF(N519="základní",J519,0)</f>
        <v>0</v>
      </c>
      <c r="BF519" s="188">
        <f>IF(N519="snížená",J519,0)</f>
        <v>0</v>
      </c>
      <c r="BG519" s="188">
        <f>IF(N519="zákl. přenesená",J519,0)</f>
        <v>0</v>
      </c>
      <c r="BH519" s="188">
        <f>IF(N519="sníž. přenesená",J519,0)</f>
        <v>0</v>
      </c>
      <c r="BI519" s="188">
        <f>IF(N519="nulová",J519,0)</f>
        <v>0</v>
      </c>
      <c r="BJ519" s="20" t="s">
        <v>79</v>
      </c>
      <c r="BK519" s="188">
        <f>ROUND(I519*H519,2)</f>
        <v>0</v>
      </c>
      <c r="BL519" s="20" t="s">
        <v>89</v>
      </c>
      <c r="BM519" s="187" t="s">
        <v>768</v>
      </c>
    </row>
    <row r="520" spans="1:65" s="2" customFormat="1">
      <c r="A520" s="37"/>
      <c r="B520" s="38"/>
      <c r="C520" s="39"/>
      <c r="D520" s="189" t="s">
        <v>136</v>
      </c>
      <c r="E520" s="39"/>
      <c r="F520" s="190" t="s">
        <v>767</v>
      </c>
      <c r="G520" s="39"/>
      <c r="H520" s="39"/>
      <c r="I520" s="191"/>
      <c r="J520" s="39"/>
      <c r="K520" s="39"/>
      <c r="L520" s="42"/>
      <c r="M520" s="192"/>
      <c r="N520" s="193"/>
      <c r="O520" s="67"/>
      <c r="P520" s="67"/>
      <c r="Q520" s="67"/>
      <c r="R520" s="67"/>
      <c r="S520" s="67"/>
      <c r="T520" s="68"/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T520" s="20" t="s">
        <v>136</v>
      </c>
      <c r="AU520" s="20" t="s">
        <v>81</v>
      </c>
    </row>
    <row r="521" spans="1:65" s="13" customFormat="1">
      <c r="B521" s="196"/>
      <c r="C521" s="197"/>
      <c r="D521" s="189" t="s">
        <v>146</v>
      </c>
      <c r="E521" s="197"/>
      <c r="F521" s="199" t="s">
        <v>764</v>
      </c>
      <c r="G521" s="197"/>
      <c r="H521" s="200">
        <v>89.6</v>
      </c>
      <c r="I521" s="201"/>
      <c r="J521" s="197"/>
      <c r="K521" s="197"/>
      <c r="L521" s="202"/>
      <c r="M521" s="203"/>
      <c r="N521" s="204"/>
      <c r="O521" s="204"/>
      <c r="P521" s="204"/>
      <c r="Q521" s="204"/>
      <c r="R521" s="204"/>
      <c r="S521" s="204"/>
      <c r="T521" s="205"/>
      <c r="AT521" s="206" t="s">
        <v>146</v>
      </c>
      <c r="AU521" s="206" t="s">
        <v>81</v>
      </c>
      <c r="AV521" s="13" t="s">
        <v>81</v>
      </c>
      <c r="AW521" s="13" t="s">
        <v>4</v>
      </c>
      <c r="AX521" s="13" t="s">
        <v>79</v>
      </c>
      <c r="AY521" s="206" t="s">
        <v>128</v>
      </c>
    </row>
    <row r="522" spans="1:65" s="2" customFormat="1" ht="16.5" customHeight="1">
      <c r="A522" s="37"/>
      <c r="B522" s="38"/>
      <c r="C522" s="232" t="s">
        <v>769</v>
      </c>
      <c r="D522" s="232" t="s">
        <v>353</v>
      </c>
      <c r="E522" s="233" t="s">
        <v>770</v>
      </c>
      <c r="F522" s="234" t="s">
        <v>771</v>
      </c>
      <c r="G522" s="235" t="s">
        <v>133</v>
      </c>
      <c r="H522" s="236">
        <v>89.6</v>
      </c>
      <c r="I522" s="237"/>
      <c r="J522" s="238">
        <f>ROUND(I522*H522,2)</f>
        <v>0</v>
      </c>
      <c r="K522" s="234" t="s">
        <v>19</v>
      </c>
      <c r="L522" s="239"/>
      <c r="M522" s="240" t="s">
        <v>19</v>
      </c>
      <c r="N522" s="241" t="s">
        <v>43</v>
      </c>
      <c r="O522" s="67"/>
      <c r="P522" s="185">
        <f>O522*H522</f>
        <v>0</v>
      </c>
      <c r="Q522" s="185">
        <v>0</v>
      </c>
      <c r="R522" s="185">
        <f>Q522*H522</f>
        <v>0</v>
      </c>
      <c r="S522" s="185">
        <v>0</v>
      </c>
      <c r="T522" s="186">
        <f>S522*H522</f>
        <v>0</v>
      </c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R522" s="187" t="s">
        <v>214</v>
      </c>
      <c r="AT522" s="187" t="s">
        <v>353</v>
      </c>
      <c r="AU522" s="187" t="s">
        <v>81</v>
      </c>
      <c r="AY522" s="20" t="s">
        <v>128</v>
      </c>
      <c r="BE522" s="188">
        <f>IF(N522="základní",J522,0)</f>
        <v>0</v>
      </c>
      <c r="BF522" s="188">
        <f>IF(N522="snížená",J522,0)</f>
        <v>0</v>
      </c>
      <c r="BG522" s="188">
        <f>IF(N522="zákl. přenesená",J522,0)</f>
        <v>0</v>
      </c>
      <c r="BH522" s="188">
        <f>IF(N522="sníž. přenesená",J522,0)</f>
        <v>0</v>
      </c>
      <c r="BI522" s="188">
        <f>IF(N522="nulová",J522,0)</f>
        <v>0</v>
      </c>
      <c r="BJ522" s="20" t="s">
        <v>79</v>
      </c>
      <c r="BK522" s="188">
        <f>ROUND(I522*H522,2)</f>
        <v>0</v>
      </c>
      <c r="BL522" s="20" t="s">
        <v>89</v>
      </c>
      <c r="BM522" s="187" t="s">
        <v>772</v>
      </c>
    </row>
    <row r="523" spans="1:65" s="2" customFormat="1">
      <c r="A523" s="37"/>
      <c r="B523" s="38"/>
      <c r="C523" s="39"/>
      <c r="D523" s="189" t="s">
        <v>136</v>
      </c>
      <c r="E523" s="39"/>
      <c r="F523" s="190" t="s">
        <v>771</v>
      </c>
      <c r="G523" s="39"/>
      <c r="H523" s="39"/>
      <c r="I523" s="191"/>
      <c r="J523" s="39"/>
      <c r="K523" s="39"/>
      <c r="L523" s="42"/>
      <c r="M523" s="192"/>
      <c r="N523" s="193"/>
      <c r="O523" s="67"/>
      <c r="P523" s="67"/>
      <c r="Q523" s="67"/>
      <c r="R523" s="67"/>
      <c r="S523" s="67"/>
      <c r="T523" s="68"/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T523" s="20" t="s">
        <v>136</v>
      </c>
      <c r="AU523" s="20" t="s">
        <v>81</v>
      </c>
    </row>
    <row r="524" spans="1:65" s="13" customFormat="1">
      <c r="B524" s="196"/>
      <c r="C524" s="197"/>
      <c r="D524" s="189" t="s">
        <v>146</v>
      </c>
      <c r="E524" s="197"/>
      <c r="F524" s="199" t="s">
        <v>764</v>
      </c>
      <c r="G524" s="197"/>
      <c r="H524" s="200">
        <v>89.6</v>
      </c>
      <c r="I524" s="201"/>
      <c r="J524" s="197"/>
      <c r="K524" s="197"/>
      <c r="L524" s="202"/>
      <c r="M524" s="203"/>
      <c r="N524" s="204"/>
      <c r="O524" s="204"/>
      <c r="P524" s="204"/>
      <c r="Q524" s="204"/>
      <c r="R524" s="204"/>
      <c r="S524" s="204"/>
      <c r="T524" s="205"/>
      <c r="AT524" s="206" t="s">
        <v>146</v>
      </c>
      <c r="AU524" s="206" t="s">
        <v>81</v>
      </c>
      <c r="AV524" s="13" t="s">
        <v>81</v>
      </c>
      <c r="AW524" s="13" t="s">
        <v>4</v>
      </c>
      <c r="AX524" s="13" t="s">
        <v>79</v>
      </c>
      <c r="AY524" s="206" t="s">
        <v>128</v>
      </c>
    </row>
    <row r="525" spans="1:65" s="2" customFormat="1" ht="16.5" customHeight="1">
      <c r="A525" s="37"/>
      <c r="B525" s="38"/>
      <c r="C525" s="176" t="s">
        <v>773</v>
      </c>
      <c r="D525" s="176" t="s">
        <v>130</v>
      </c>
      <c r="E525" s="177" t="s">
        <v>774</v>
      </c>
      <c r="F525" s="178" t="s">
        <v>775</v>
      </c>
      <c r="G525" s="179" t="s">
        <v>133</v>
      </c>
      <c r="H525" s="180">
        <v>28.56</v>
      </c>
      <c r="I525" s="181"/>
      <c r="J525" s="182">
        <f>ROUND(I525*H525,2)</f>
        <v>0</v>
      </c>
      <c r="K525" s="178" t="s">
        <v>19</v>
      </c>
      <c r="L525" s="42"/>
      <c r="M525" s="183" t="s">
        <v>19</v>
      </c>
      <c r="N525" s="184" t="s">
        <v>43</v>
      </c>
      <c r="O525" s="67"/>
      <c r="P525" s="185">
        <f>O525*H525</f>
        <v>0</v>
      </c>
      <c r="Q525" s="185">
        <v>5.0800000000000003E-3</v>
      </c>
      <c r="R525" s="185">
        <f>Q525*H525</f>
        <v>0.14508480000000001</v>
      </c>
      <c r="S525" s="185">
        <v>0</v>
      </c>
      <c r="T525" s="186">
        <f>S525*H525</f>
        <v>0</v>
      </c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R525" s="187" t="s">
        <v>89</v>
      </c>
      <c r="AT525" s="187" t="s">
        <v>130</v>
      </c>
      <c r="AU525" s="187" t="s">
        <v>81</v>
      </c>
      <c r="AY525" s="20" t="s">
        <v>128</v>
      </c>
      <c r="BE525" s="188">
        <f>IF(N525="základní",J525,0)</f>
        <v>0</v>
      </c>
      <c r="BF525" s="188">
        <f>IF(N525="snížená",J525,0)</f>
        <v>0</v>
      </c>
      <c r="BG525" s="188">
        <f>IF(N525="zákl. přenesená",J525,0)</f>
        <v>0</v>
      </c>
      <c r="BH525" s="188">
        <f>IF(N525="sníž. přenesená",J525,0)</f>
        <v>0</v>
      </c>
      <c r="BI525" s="188">
        <f>IF(N525="nulová",J525,0)</f>
        <v>0</v>
      </c>
      <c r="BJ525" s="20" t="s">
        <v>79</v>
      </c>
      <c r="BK525" s="188">
        <f>ROUND(I525*H525,2)</f>
        <v>0</v>
      </c>
      <c r="BL525" s="20" t="s">
        <v>89</v>
      </c>
      <c r="BM525" s="187" t="s">
        <v>776</v>
      </c>
    </row>
    <row r="526" spans="1:65" s="2" customFormat="1">
      <c r="A526" s="37"/>
      <c r="B526" s="38"/>
      <c r="C526" s="39"/>
      <c r="D526" s="189" t="s">
        <v>136</v>
      </c>
      <c r="E526" s="39"/>
      <c r="F526" s="190" t="s">
        <v>775</v>
      </c>
      <c r="G526" s="39"/>
      <c r="H526" s="39"/>
      <c r="I526" s="191"/>
      <c r="J526" s="39"/>
      <c r="K526" s="39"/>
      <c r="L526" s="42"/>
      <c r="M526" s="192"/>
      <c r="N526" s="193"/>
      <c r="O526" s="67"/>
      <c r="P526" s="67"/>
      <c r="Q526" s="67"/>
      <c r="R526" s="67"/>
      <c r="S526" s="67"/>
      <c r="T526" s="68"/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T526" s="20" t="s">
        <v>136</v>
      </c>
      <c r="AU526" s="20" t="s">
        <v>81</v>
      </c>
    </row>
    <row r="527" spans="1:65" s="14" customFormat="1">
      <c r="B527" s="207"/>
      <c r="C527" s="208"/>
      <c r="D527" s="189" t="s">
        <v>146</v>
      </c>
      <c r="E527" s="209" t="s">
        <v>19</v>
      </c>
      <c r="F527" s="210" t="s">
        <v>760</v>
      </c>
      <c r="G527" s="208"/>
      <c r="H527" s="209" t="s">
        <v>19</v>
      </c>
      <c r="I527" s="211"/>
      <c r="J527" s="208"/>
      <c r="K527" s="208"/>
      <c r="L527" s="212"/>
      <c r="M527" s="213"/>
      <c r="N527" s="214"/>
      <c r="O527" s="214"/>
      <c r="P527" s="214"/>
      <c r="Q527" s="214"/>
      <c r="R527" s="214"/>
      <c r="S527" s="214"/>
      <c r="T527" s="215"/>
      <c r="AT527" s="216" t="s">
        <v>146</v>
      </c>
      <c r="AU527" s="216" t="s">
        <v>81</v>
      </c>
      <c r="AV527" s="14" t="s">
        <v>79</v>
      </c>
      <c r="AW527" s="14" t="s">
        <v>32</v>
      </c>
      <c r="AX527" s="14" t="s">
        <v>72</v>
      </c>
      <c r="AY527" s="216" t="s">
        <v>128</v>
      </c>
    </row>
    <row r="528" spans="1:65" s="13" customFormat="1">
      <c r="B528" s="196"/>
      <c r="C528" s="197"/>
      <c r="D528" s="189" t="s">
        <v>146</v>
      </c>
      <c r="E528" s="198" t="s">
        <v>19</v>
      </c>
      <c r="F528" s="199" t="s">
        <v>777</v>
      </c>
      <c r="G528" s="197"/>
      <c r="H528" s="200">
        <v>28.56</v>
      </c>
      <c r="I528" s="201"/>
      <c r="J528" s="197"/>
      <c r="K528" s="197"/>
      <c r="L528" s="202"/>
      <c r="M528" s="203"/>
      <c r="N528" s="204"/>
      <c r="O528" s="204"/>
      <c r="P528" s="204"/>
      <c r="Q528" s="204"/>
      <c r="R528" s="204"/>
      <c r="S528" s="204"/>
      <c r="T528" s="205"/>
      <c r="AT528" s="206" t="s">
        <v>146</v>
      </c>
      <c r="AU528" s="206" t="s">
        <v>81</v>
      </c>
      <c r="AV528" s="13" t="s">
        <v>81</v>
      </c>
      <c r="AW528" s="13" t="s">
        <v>32</v>
      </c>
      <c r="AX528" s="13" t="s">
        <v>79</v>
      </c>
      <c r="AY528" s="206" t="s">
        <v>128</v>
      </c>
    </row>
    <row r="529" spans="1:65" s="14" customFormat="1">
      <c r="B529" s="207"/>
      <c r="C529" s="208"/>
      <c r="D529" s="189" t="s">
        <v>146</v>
      </c>
      <c r="E529" s="209" t="s">
        <v>19</v>
      </c>
      <c r="F529" s="210" t="s">
        <v>750</v>
      </c>
      <c r="G529" s="208"/>
      <c r="H529" s="209" t="s">
        <v>19</v>
      </c>
      <c r="I529" s="211"/>
      <c r="J529" s="208"/>
      <c r="K529" s="208"/>
      <c r="L529" s="212"/>
      <c r="M529" s="213"/>
      <c r="N529" s="214"/>
      <c r="O529" s="214"/>
      <c r="P529" s="214"/>
      <c r="Q529" s="214"/>
      <c r="R529" s="214"/>
      <c r="S529" s="214"/>
      <c r="T529" s="215"/>
      <c r="AT529" s="216" t="s">
        <v>146</v>
      </c>
      <c r="AU529" s="216" t="s">
        <v>81</v>
      </c>
      <c r="AV529" s="14" t="s">
        <v>79</v>
      </c>
      <c r="AW529" s="14" t="s">
        <v>32</v>
      </c>
      <c r="AX529" s="14" t="s">
        <v>72</v>
      </c>
      <c r="AY529" s="216" t="s">
        <v>128</v>
      </c>
    </row>
    <row r="530" spans="1:65" s="2" customFormat="1" ht="16.5" customHeight="1">
      <c r="A530" s="37"/>
      <c r="B530" s="38"/>
      <c r="C530" s="232" t="s">
        <v>778</v>
      </c>
      <c r="D530" s="232" t="s">
        <v>353</v>
      </c>
      <c r="E530" s="233" t="s">
        <v>779</v>
      </c>
      <c r="F530" s="234" t="s">
        <v>767</v>
      </c>
      <c r="G530" s="235" t="s">
        <v>133</v>
      </c>
      <c r="H530" s="236">
        <v>35.700000000000003</v>
      </c>
      <c r="I530" s="237"/>
      <c r="J530" s="238">
        <f>ROUND(I530*H530,2)</f>
        <v>0</v>
      </c>
      <c r="K530" s="234" t="s">
        <v>19</v>
      </c>
      <c r="L530" s="239"/>
      <c r="M530" s="240" t="s">
        <v>19</v>
      </c>
      <c r="N530" s="241" t="s">
        <v>43</v>
      </c>
      <c r="O530" s="67"/>
      <c r="P530" s="185">
        <f>O530*H530</f>
        <v>0</v>
      </c>
      <c r="Q530" s="185">
        <v>0</v>
      </c>
      <c r="R530" s="185">
        <f>Q530*H530</f>
        <v>0</v>
      </c>
      <c r="S530" s="185">
        <v>0</v>
      </c>
      <c r="T530" s="186">
        <f>S530*H530</f>
        <v>0</v>
      </c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R530" s="187" t="s">
        <v>214</v>
      </c>
      <c r="AT530" s="187" t="s">
        <v>353</v>
      </c>
      <c r="AU530" s="187" t="s">
        <v>81</v>
      </c>
      <c r="AY530" s="20" t="s">
        <v>128</v>
      </c>
      <c r="BE530" s="188">
        <f>IF(N530="základní",J530,0)</f>
        <v>0</v>
      </c>
      <c r="BF530" s="188">
        <f>IF(N530="snížená",J530,0)</f>
        <v>0</v>
      </c>
      <c r="BG530" s="188">
        <f>IF(N530="zákl. přenesená",J530,0)</f>
        <v>0</v>
      </c>
      <c r="BH530" s="188">
        <f>IF(N530="sníž. přenesená",J530,0)</f>
        <v>0</v>
      </c>
      <c r="BI530" s="188">
        <f>IF(N530="nulová",J530,0)</f>
        <v>0</v>
      </c>
      <c r="BJ530" s="20" t="s">
        <v>79</v>
      </c>
      <c r="BK530" s="188">
        <f>ROUND(I530*H530,2)</f>
        <v>0</v>
      </c>
      <c r="BL530" s="20" t="s">
        <v>89</v>
      </c>
      <c r="BM530" s="187" t="s">
        <v>780</v>
      </c>
    </row>
    <row r="531" spans="1:65" s="2" customFormat="1">
      <c r="A531" s="37"/>
      <c r="B531" s="38"/>
      <c r="C531" s="39"/>
      <c r="D531" s="189" t="s">
        <v>136</v>
      </c>
      <c r="E531" s="39"/>
      <c r="F531" s="190" t="s">
        <v>767</v>
      </c>
      <c r="G531" s="39"/>
      <c r="H531" s="39"/>
      <c r="I531" s="191"/>
      <c r="J531" s="39"/>
      <c r="K531" s="39"/>
      <c r="L531" s="42"/>
      <c r="M531" s="192"/>
      <c r="N531" s="193"/>
      <c r="O531" s="67"/>
      <c r="P531" s="67"/>
      <c r="Q531" s="67"/>
      <c r="R531" s="67"/>
      <c r="S531" s="67"/>
      <c r="T531" s="68"/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T531" s="20" t="s">
        <v>136</v>
      </c>
      <c r="AU531" s="20" t="s">
        <v>81</v>
      </c>
    </row>
    <row r="532" spans="1:65" s="13" customFormat="1">
      <c r="B532" s="196"/>
      <c r="C532" s="197"/>
      <c r="D532" s="189" t="s">
        <v>146</v>
      </c>
      <c r="E532" s="197"/>
      <c r="F532" s="199" t="s">
        <v>781</v>
      </c>
      <c r="G532" s="197"/>
      <c r="H532" s="200">
        <v>35.700000000000003</v>
      </c>
      <c r="I532" s="201"/>
      <c r="J532" s="197"/>
      <c r="K532" s="197"/>
      <c r="L532" s="202"/>
      <c r="M532" s="203"/>
      <c r="N532" s="204"/>
      <c r="O532" s="204"/>
      <c r="P532" s="204"/>
      <c r="Q532" s="204"/>
      <c r="R532" s="204"/>
      <c r="S532" s="204"/>
      <c r="T532" s="205"/>
      <c r="AT532" s="206" t="s">
        <v>146</v>
      </c>
      <c r="AU532" s="206" t="s">
        <v>81</v>
      </c>
      <c r="AV532" s="13" t="s">
        <v>81</v>
      </c>
      <c r="AW532" s="13" t="s">
        <v>4</v>
      </c>
      <c r="AX532" s="13" t="s">
        <v>79</v>
      </c>
      <c r="AY532" s="206" t="s">
        <v>128</v>
      </c>
    </row>
    <row r="533" spans="1:65" s="2" customFormat="1" ht="16.5" customHeight="1">
      <c r="A533" s="37"/>
      <c r="B533" s="38"/>
      <c r="C533" s="176" t="s">
        <v>782</v>
      </c>
      <c r="D533" s="176" t="s">
        <v>130</v>
      </c>
      <c r="E533" s="177" t="s">
        <v>783</v>
      </c>
      <c r="F533" s="178" t="s">
        <v>784</v>
      </c>
      <c r="G533" s="179" t="s">
        <v>133</v>
      </c>
      <c r="H533" s="180">
        <v>20.468</v>
      </c>
      <c r="I533" s="181"/>
      <c r="J533" s="182">
        <f>ROUND(I533*H533,2)</f>
        <v>0</v>
      </c>
      <c r="K533" s="178" t="s">
        <v>19</v>
      </c>
      <c r="L533" s="42"/>
      <c r="M533" s="183" t="s">
        <v>19</v>
      </c>
      <c r="N533" s="184" t="s">
        <v>43</v>
      </c>
      <c r="O533" s="67"/>
      <c r="P533" s="185">
        <f>O533*H533</f>
        <v>0</v>
      </c>
      <c r="Q533" s="185">
        <v>5.0800000000000003E-3</v>
      </c>
      <c r="R533" s="185">
        <f>Q533*H533</f>
        <v>0.10397744</v>
      </c>
      <c r="S533" s="185">
        <v>0</v>
      </c>
      <c r="T533" s="186">
        <f>S533*H533</f>
        <v>0</v>
      </c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R533" s="187" t="s">
        <v>89</v>
      </c>
      <c r="AT533" s="187" t="s">
        <v>130</v>
      </c>
      <c r="AU533" s="187" t="s">
        <v>81</v>
      </c>
      <c r="AY533" s="20" t="s">
        <v>128</v>
      </c>
      <c r="BE533" s="188">
        <f>IF(N533="základní",J533,0)</f>
        <v>0</v>
      </c>
      <c r="BF533" s="188">
        <f>IF(N533="snížená",J533,0)</f>
        <v>0</v>
      </c>
      <c r="BG533" s="188">
        <f>IF(N533="zákl. přenesená",J533,0)</f>
        <v>0</v>
      </c>
      <c r="BH533" s="188">
        <f>IF(N533="sníž. přenesená",J533,0)</f>
        <v>0</v>
      </c>
      <c r="BI533" s="188">
        <f>IF(N533="nulová",J533,0)</f>
        <v>0</v>
      </c>
      <c r="BJ533" s="20" t="s">
        <v>79</v>
      </c>
      <c r="BK533" s="188">
        <f>ROUND(I533*H533,2)</f>
        <v>0</v>
      </c>
      <c r="BL533" s="20" t="s">
        <v>89</v>
      </c>
      <c r="BM533" s="187" t="s">
        <v>785</v>
      </c>
    </row>
    <row r="534" spans="1:65" s="2" customFormat="1">
      <c r="A534" s="37"/>
      <c r="B534" s="38"/>
      <c r="C534" s="39"/>
      <c r="D534" s="189" t="s">
        <v>136</v>
      </c>
      <c r="E534" s="39"/>
      <c r="F534" s="190" t="s">
        <v>784</v>
      </c>
      <c r="G534" s="39"/>
      <c r="H534" s="39"/>
      <c r="I534" s="191"/>
      <c r="J534" s="39"/>
      <c r="K534" s="39"/>
      <c r="L534" s="42"/>
      <c r="M534" s="192"/>
      <c r="N534" s="193"/>
      <c r="O534" s="67"/>
      <c r="P534" s="67"/>
      <c r="Q534" s="67"/>
      <c r="R534" s="67"/>
      <c r="S534" s="67"/>
      <c r="T534" s="68"/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T534" s="20" t="s">
        <v>136</v>
      </c>
      <c r="AU534" s="20" t="s">
        <v>81</v>
      </c>
    </row>
    <row r="535" spans="1:65" s="14" customFormat="1">
      <c r="B535" s="207"/>
      <c r="C535" s="208"/>
      <c r="D535" s="189" t="s">
        <v>146</v>
      </c>
      <c r="E535" s="209" t="s">
        <v>19</v>
      </c>
      <c r="F535" s="210" t="s">
        <v>760</v>
      </c>
      <c r="G535" s="208"/>
      <c r="H535" s="209" t="s">
        <v>19</v>
      </c>
      <c r="I535" s="211"/>
      <c r="J535" s="208"/>
      <c r="K535" s="208"/>
      <c r="L535" s="212"/>
      <c r="M535" s="213"/>
      <c r="N535" s="214"/>
      <c r="O535" s="214"/>
      <c r="P535" s="214"/>
      <c r="Q535" s="214"/>
      <c r="R535" s="214"/>
      <c r="S535" s="214"/>
      <c r="T535" s="215"/>
      <c r="AT535" s="216" t="s">
        <v>146</v>
      </c>
      <c r="AU535" s="216" t="s">
        <v>81</v>
      </c>
      <c r="AV535" s="14" t="s">
        <v>79</v>
      </c>
      <c r="AW535" s="14" t="s">
        <v>32</v>
      </c>
      <c r="AX535" s="14" t="s">
        <v>72</v>
      </c>
      <c r="AY535" s="216" t="s">
        <v>128</v>
      </c>
    </row>
    <row r="536" spans="1:65" s="13" customFormat="1">
      <c r="B536" s="196"/>
      <c r="C536" s="197"/>
      <c r="D536" s="189" t="s">
        <v>146</v>
      </c>
      <c r="E536" s="198" t="s">
        <v>19</v>
      </c>
      <c r="F536" s="199" t="s">
        <v>786</v>
      </c>
      <c r="G536" s="197"/>
      <c r="H536" s="200">
        <v>20.468</v>
      </c>
      <c r="I536" s="201"/>
      <c r="J536" s="197"/>
      <c r="K536" s="197"/>
      <c r="L536" s="202"/>
      <c r="M536" s="203"/>
      <c r="N536" s="204"/>
      <c r="O536" s="204"/>
      <c r="P536" s="204"/>
      <c r="Q536" s="204"/>
      <c r="R536" s="204"/>
      <c r="S536" s="204"/>
      <c r="T536" s="205"/>
      <c r="AT536" s="206" t="s">
        <v>146</v>
      </c>
      <c r="AU536" s="206" t="s">
        <v>81</v>
      </c>
      <c r="AV536" s="13" t="s">
        <v>81</v>
      </c>
      <c r="AW536" s="13" t="s">
        <v>32</v>
      </c>
      <c r="AX536" s="13" t="s">
        <v>79</v>
      </c>
      <c r="AY536" s="206" t="s">
        <v>128</v>
      </c>
    </row>
    <row r="537" spans="1:65" s="14" customFormat="1">
      <c r="B537" s="207"/>
      <c r="C537" s="208"/>
      <c r="D537" s="189" t="s">
        <v>146</v>
      </c>
      <c r="E537" s="209" t="s">
        <v>19</v>
      </c>
      <c r="F537" s="210" t="s">
        <v>750</v>
      </c>
      <c r="G537" s="208"/>
      <c r="H537" s="209" t="s">
        <v>19</v>
      </c>
      <c r="I537" s="211"/>
      <c r="J537" s="208"/>
      <c r="K537" s="208"/>
      <c r="L537" s="212"/>
      <c r="M537" s="213"/>
      <c r="N537" s="214"/>
      <c r="O537" s="214"/>
      <c r="P537" s="214"/>
      <c r="Q537" s="214"/>
      <c r="R537" s="214"/>
      <c r="S537" s="214"/>
      <c r="T537" s="215"/>
      <c r="AT537" s="216" t="s">
        <v>146</v>
      </c>
      <c r="AU537" s="216" t="s">
        <v>81</v>
      </c>
      <c r="AV537" s="14" t="s">
        <v>79</v>
      </c>
      <c r="AW537" s="14" t="s">
        <v>32</v>
      </c>
      <c r="AX537" s="14" t="s">
        <v>72</v>
      </c>
      <c r="AY537" s="216" t="s">
        <v>128</v>
      </c>
    </row>
    <row r="538" spans="1:65" s="2" customFormat="1" ht="16.5" customHeight="1">
      <c r="A538" s="37"/>
      <c r="B538" s="38"/>
      <c r="C538" s="232" t="s">
        <v>787</v>
      </c>
      <c r="D538" s="232" t="s">
        <v>353</v>
      </c>
      <c r="E538" s="233" t="s">
        <v>779</v>
      </c>
      <c r="F538" s="234" t="s">
        <v>767</v>
      </c>
      <c r="G538" s="235" t="s">
        <v>133</v>
      </c>
      <c r="H538" s="236">
        <v>25.585000000000001</v>
      </c>
      <c r="I538" s="237"/>
      <c r="J538" s="238">
        <f>ROUND(I538*H538,2)</f>
        <v>0</v>
      </c>
      <c r="K538" s="234" t="s">
        <v>19</v>
      </c>
      <c r="L538" s="239"/>
      <c r="M538" s="240" t="s">
        <v>19</v>
      </c>
      <c r="N538" s="241" t="s">
        <v>43</v>
      </c>
      <c r="O538" s="67"/>
      <c r="P538" s="185">
        <f>O538*H538</f>
        <v>0</v>
      </c>
      <c r="Q538" s="185">
        <v>0</v>
      </c>
      <c r="R538" s="185">
        <f>Q538*H538</f>
        <v>0</v>
      </c>
      <c r="S538" s="185">
        <v>0</v>
      </c>
      <c r="T538" s="186">
        <f>S538*H538</f>
        <v>0</v>
      </c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R538" s="187" t="s">
        <v>214</v>
      </c>
      <c r="AT538" s="187" t="s">
        <v>353</v>
      </c>
      <c r="AU538" s="187" t="s">
        <v>81</v>
      </c>
      <c r="AY538" s="20" t="s">
        <v>128</v>
      </c>
      <c r="BE538" s="188">
        <f>IF(N538="základní",J538,0)</f>
        <v>0</v>
      </c>
      <c r="BF538" s="188">
        <f>IF(N538="snížená",J538,0)</f>
        <v>0</v>
      </c>
      <c r="BG538" s="188">
        <f>IF(N538="zákl. přenesená",J538,0)</f>
        <v>0</v>
      </c>
      <c r="BH538" s="188">
        <f>IF(N538="sníž. přenesená",J538,0)</f>
        <v>0</v>
      </c>
      <c r="BI538" s="188">
        <f>IF(N538="nulová",J538,0)</f>
        <v>0</v>
      </c>
      <c r="BJ538" s="20" t="s">
        <v>79</v>
      </c>
      <c r="BK538" s="188">
        <f>ROUND(I538*H538,2)</f>
        <v>0</v>
      </c>
      <c r="BL538" s="20" t="s">
        <v>89</v>
      </c>
      <c r="BM538" s="187" t="s">
        <v>788</v>
      </c>
    </row>
    <row r="539" spans="1:65" s="2" customFormat="1">
      <c r="A539" s="37"/>
      <c r="B539" s="38"/>
      <c r="C539" s="39"/>
      <c r="D539" s="189" t="s">
        <v>136</v>
      </c>
      <c r="E539" s="39"/>
      <c r="F539" s="190" t="s">
        <v>767</v>
      </c>
      <c r="G539" s="39"/>
      <c r="H539" s="39"/>
      <c r="I539" s="191"/>
      <c r="J539" s="39"/>
      <c r="K539" s="39"/>
      <c r="L539" s="42"/>
      <c r="M539" s="192"/>
      <c r="N539" s="193"/>
      <c r="O539" s="67"/>
      <c r="P539" s="67"/>
      <c r="Q539" s="67"/>
      <c r="R539" s="67"/>
      <c r="S539" s="67"/>
      <c r="T539" s="68"/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T539" s="20" t="s">
        <v>136</v>
      </c>
      <c r="AU539" s="20" t="s">
        <v>81</v>
      </c>
    </row>
    <row r="540" spans="1:65" s="13" customFormat="1">
      <c r="B540" s="196"/>
      <c r="C540" s="197"/>
      <c r="D540" s="189" t="s">
        <v>146</v>
      </c>
      <c r="E540" s="197"/>
      <c r="F540" s="199" t="s">
        <v>789</v>
      </c>
      <c r="G540" s="197"/>
      <c r="H540" s="200">
        <v>25.585000000000001</v>
      </c>
      <c r="I540" s="201"/>
      <c r="J540" s="197"/>
      <c r="K540" s="197"/>
      <c r="L540" s="202"/>
      <c r="M540" s="203"/>
      <c r="N540" s="204"/>
      <c r="O540" s="204"/>
      <c r="P540" s="204"/>
      <c r="Q540" s="204"/>
      <c r="R540" s="204"/>
      <c r="S540" s="204"/>
      <c r="T540" s="205"/>
      <c r="AT540" s="206" t="s">
        <v>146</v>
      </c>
      <c r="AU540" s="206" t="s">
        <v>81</v>
      </c>
      <c r="AV540" s="13" t="s">
        <v>81</v>
      </c>
      <c r="AW540" s="13" t="s">
        <v>4</v>
      </c>
      <c r="AX540" s="13" t="s">
        <v>79</v>
      </c>
      <c r="AY540" s="206" t="s">
        <v>128</v>
      </c>
    </row>
    <row r="541" spans="1:65" s="2" customFormat="1" ht="21.75" customHeight="1">
      <c r="A541" s="37"/>
      <c r="B541" s="38"/>
      <c r="C541" s="176" t="s">
        <v>790</v>
      </c>
      <c r="D541" s="176" t="s">
        <v>130</v>
      </c>
      <c r="E541" s="177" t="s">
        <v>791</v>
      </c>
      <c r="F541" s="178" t="s">
        <v>792</v>
      </c>
      <c r="G541" s="179" t="s">
        <v>133</v>
      </c>
      <c r="H541" s="180">
        <v>22.122</v>
      </c>
      <c r="I541" s="181"/>
      <c r="J541" s="182">
        <f>ROUND(I541*H541,2)</f>
        <v>0</v>
      </c>
      <c r="K541" s="178" t="s">
        <v>19</v>
      </c>
      <c r="L541" s="42"/>
      <c r="M541" s="183" t="s">
        <v>19</v>
      </c>
      <c r="N541" s="184" t="s">
        <v>43</v>
      </c>
      <c r="O541" s="67"/>
      <c r="P541" s="185">
        <f>O541*H541</f>
        <v>0</v>
      </c>
      <c r="Q541" s="185">
        <v>5.0800000000000003E-3</v>
      </c>
      <c r="R541" s="185">
        <f>Q541*H541</f>
        <v>0.11237976000000001</v>
      </c>
      <c r="S541" s="185">
        <v>0</v>
      </c>
      <c r="T541" s="186">
        <f>S541*H541</f>
        <v>0</v>
      </c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R541" s="187" t="s">
        <v>89</v>
      </c>
      <c r="AT541" s="187" t="s">
        <v>130</v>
      </c>
      <c r="AU541" s="187" t="s">
        <v>81</v>
      </c>
      <c r="AY541" s="20" t="s">
        <v>128</v>
      </c>
      <c r="BE541" s="188">
        <f>IF(N541="základní",J541,0)</f>
        <v>0</v>
      </c>
      <c r="BF541" s="188">
        <f>IF(N541="snížená",J541,0)</f>
        <v>0</v>
      </c>
      <c r="BG541" s="188">
        <f>IF(N541="zákl. přenesená",J541,0)</f>
        <v>0</v>
      </c>
      <c r="BH541" s="188">
        <f>IF(N541="sníž. přenesená",J541,0)</f>
        <v>0</v>
      </c>
      <c r="BI541" s="188">
        <f>IF(N541="nulová",J541,0)</f>
        <v>0</v>
      </c>
      <c r="BJ541" s="20" t="s">
        <v>79</v>
      </c>
      <c r="BK541" s="188">
        <f>ROUND(I541*H541,2)</f>
        <v>0</v>
      </c>
      <c r="BL541" s="20" t="s">
        <v>89</v>
      </c>
      <c r="BM541" s="187" t="s">
        <v>793</v>
      </c>
    </row>
    <row r="542" spans="1:65" s="2" customFormat="1">
      <c r="A542" s="37"/>
      <c r="B542" s="38"/>
      <c r="C542" s="39"/>
      <c r="D542" s="189" t="s">
        <v>136</v>
      </c>
      <c r="E542" s="39"/>
      <c r="F542" s="190" t="s">
        <v>792</v>
      </c>
      <c r="G542" s="39"/>
      <c r="H542" s="39"/>
      <c r="I542" s="191"/>
      <c r="J542" s="39"/>
      <c r="K542" s="39"/>
      <c r="L542" s="42"/>
      <c r="M542" s="192"/>
      <c r="N542" s="193"/>
      <c r="O542" s="67"/>
      <c r="P542" s="67"/>
      <c r="Q542" s="67"/>
      <c r="R542" s="67"/>
      <c r="S542" s="67"/>
      <c r="T542" s="68"/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T542" s="20" t="s">
        <v>136</v>
      </c>
      <c r="AU542" s="20" t="s">
        <v>81</v>
      </c>
    </row>
    <row r="543" spans="1:65" s="14" customFormat="1">
      <c r="B543" s="207"/>
      <c r="C543" s="208"/>
      <c r="D543" s="189" t="s">
        <v>146</v>
      </c>
      <c r="E543" s="209" t="s">
        <v>19</v>
      </c>
      <c r="F543" s="210" t="s">
        <v>760</v>
      </c>
      <c r="G543" s="208"/>
      <c r="H543" s="209" t="s">
        <v>19</v>
      </c>
      <c r="I543" s="211"/>
      <c r="J543" s="208"/>
      <c r="K543" s="208"/>
      <c r="L543" s="212"/>
      <c r="M543" s="213"/>
      <c r="N543" s="214"/>
      <c r="O543" s="214"/>
      <c r="P543" s="214"/>
      <c r="Q543" s="214"/>
      <c r="R543" s="214"/>
      <c r="S543" s="214"/>
      <c r="T543" s="215"/>
      <c r="AT543" s="216" t="s">
        <v>146</v>
      </c>
      <c r="AU543" s="216" t="s">
        <v>81</v>
      </c>
      <c r="AV543" s="14" t="s">
        <v>79</v>
      </c>
      <c r="AW543" s="14" t="s">
        <v>32</v>
      </c>
      <c r="AX543" s="14" t="s">
        <v>72</v>
      </c>
      <c r="AY543" s="216" t="s">
        <v>128</v>
      </c>
    </row>
    <row r="544" spans="1:65" s="13" customFormat="1">
      <c r="B544" s="196"/>
      <c r="C544" s="197"/>
      <c r="D544" s="189" t="s">
        <v>146</v>
      </c>
      <c r="E544" s="198" t="s">
        <v>19</v>
      </c>
      <c r="F544" s="199" t="s">
        <v>794</v>
      </c>
      <c r="G544" s="197"/>
      <c r="H544" s="200">
        <v>23.94</v>
      </c>
      <c r="I544" s="201"/>
      <c r="J544" s="197"/>
      <c r="K544" s="197"/>
      <c r="L544" s="202"/>
      <c r="M544" s="203"/>
      <c r="N544" s="204"/>
      <c r="O544" s="204"/>
      <c r="P544" s="204"/>
      <c r="Q544" s="204"/>
      <c r="R544" s="204"/>
      <c r="S544" s="204"/>
      <c r="T544" s="205"/>
      <c r="AT544" s="206" t="s">
        <v>146</v>
      </c>
      <c r="AU544" s="206" t="s">
        <v>81</v>
      </c>
      <c r="AV544" s="13" t="s">
        <v>81</v>
      </c>
      <c r="AW544" s="13" t="s">
        <v>32</v>
      </c>
      <c r="AX544" s="13" t="s">
        <v>72</v>
      </c>
      <c r="AY544" s="206" t="s">
        <v>128</v>
      </c>
    </row>
    <row r="545" spans="1:65" s="13" customFormat="1">
      <c r="B545" s="196"/>
      <c r="C545" s="197"/>
      <c r="D545" s="189" t="s">
        <v>146</v>
      </c>
      <c r="E545" s="198" t="s">
        <v>19</v>
      </c>
      <c r="F545" s="199" t="s">
        <v>795</v>
      </c>
      <c r="G545" s="197"/>
      <c r="H545" s="200">
        <v>-1.8180000000000001</v>
      </c>
      <c r="I545" s="201"/>
      <c r="J545" s="197"/>
      <c r="K545" s="197"/>
      <c r="L545" s="202"/>
      <c r="M545" s="203"/>
      <c r="N545" s="204"/>
      <c r="O545" s="204"/>
      <c r="P545" s="204"/>
      <c r="Q545" s="204"/>
      <c r="R545" s="204"/>
      <c r="S545" s="204"/>
      <c r="T545" s="205"/>
      <c r="AT545" s="206" t="s">
        <v>146</v>
      </c>
      <c r="AU545" s="206" t="s">
        <v>81</v>
      </c>
      <c r="AV545" s="13" t="s">
        <v>81</v>
      </c>
      <c r="AW545" s="13" t="s">
        <v>32</v>
      </c>
      <c r="AX545" s="13" t="s">
        <v>72</v>
      </c>
      <c r="AY545" s="206" t="s">
        <v>128</v>
      </c>
    </row>
    <row r="546" spans="1:65" s="15" customFormat="1">
      <c r="B546" s="221"/>
      <c r="C546" s="222"/>
      <c r="D546" s="189" t="s">
        <v>146</v>
      </c>
      <c r="E546" s="223" t="s">
        <v>19</v>
      </c>
      <c r="F546" s="224" t="s">
        <v>230</v>
      </c>
      <c r="G546" s="222"/>
      <c r="H546" s="225">
        <v>22.122</v>
      </c>
      <c r="I546" s="226"/>
      <c r="J546" s="222"/>
      <c r="K546" s="222"/>
      <c r="L546" s="227"/>
      <c r="M546" s="228"/>
      <c r="N546" s="229"/>
      <c r="O546" s="229"/>
      <c r="P546" s="229"/>
      <c r="Q546" s="229"/>
      <c r="R546" s="229"/>
      <c r="S546" s="229"/>
      <c r="T546" s="230"/>
      <c r="AT546" s="231" t="s">
        <v>146</v>
      </c>
      <c r="AU546" s="231" t="s">
        <v>81</v>
      </c>
      <c r="AV546" s="15" t="s">
        <v>89</v>
      </c>
      <c r="AW546" s="15" t="s">
        <v>32</v>
      </c>
      <c r="AX546" s="15" t="s">
        <v>79</v>
      </c>
      <c r="AY546" s="231" t="s">
        <v>128</v>
      </c>
    </row>
    <row r="547" spans="1:65" s="14" customFormat="1">
      <c r="B547" s="207"/>
      <c r="C547" s="208"/>
      <c r="D547" s="189" t="s">
        <v>146</v>
      </c>
      <c r="E547" s="209" t="s">
        <v>19</v>
      </c>
      <c r="F547" s="210" t="s">
        <v>750</v>
      </c>
      <c r="G547" s="208"/>
      <c r="H547" s="209" t="s">
        <v>19</v>
      </c>
      <c r="I547" s="211"/>
      <c r="J547" s="208"/>
      <c r="K547" s="208"/>
      <c r="L547" s="212"/>
      <c r="M547" s="213"/>
      <c r="N547" s="214"/>
      <c r="O547" s="214"/>
      <c r="P547" s="214"/>
      <c r="Q547" s="214"/>
      <c r="R547" s="214"/>
      <c r="S547" s="214"/>
      <c r="T547" s="215"/>
      <c r="AT547" s="216" t="s">
        <v>146</v>
      </c>
      <c r="AU547" s="216" t="s">
        <v>81</v>
      </c>
      <c r="AV547" s="14" t="s">
        <v>79</v>
      </c>
      <c r="AW547" s="14" t="s">
        <v>32</v>
      </c>
      <c r="AX547" s="14" t="s">
        <v>72</v>
      </c>
      <c r="AY547" s="216" t="s">
        <v>128</v>
      </c>
    </row>
    <row r="548" spans="1:65" s="2" customFormat="1" ht="16.5" customHeight="1">
      <c r="A548" s="37"/>
      <c r="B548" s="38"/>
      <c r="C548" s="232" t="s">
        <v>796</v>
      </c>
      <c r="D548" s="232" t="s">
        <v>353</v>
      </c>
      <c r="E548" s="233" t="s">
        <v>797</v>
      </c>
      <c r="F548" s="234" t="s">
        <v>798</v>
      </c>
      <c r="G548" s="235" t="s">
        <v>133</v>
      </c>
      <c r="H548" s="236">
        <v>27.652999999999999</v>
      </c>
      <c r="I548" s="237"/>
      <c r="J548" s="238">
        <f>ROUND(I548*H548,2)</f>
        <v>0</v>
      </c>
      <c r="K548" s="234" t="s">
        <v>134</v>
      </c>
      <c r="L548" s="239"/>
      <c r="M548" s="240" t="s">
        <v>19</v>
      </c>
      <c r="N548" s="241" t="s">
        <v>43</v>
      </c>
      <c r="O548" s="67"/>
      <c r="P548" s="185">
        <f>O548*H548</f>
        <v>0</v>
      </c>
      <c r="Q548" s="185">
        <v>7.1999999999999998E-3</v>
      </c>
      <c r="R548" s="185">
        <f>Q548*H548</f>
        <v>0.19910159999999999</v>
      </c>
      <c r="S548" s="185">
        <v>0</v>
      </c>
      <c r="T548" s="186">
        <f>S548*H548</f>
        <v>0</v>
      </c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R548" s="187" t="s">
        <v>214</v>
      </c>
      <c r="AT548" s="187" t="s">
        <v>353</v>
      </c>
      <c r="AU548" s="187" t="s">
        <v>81</v>
      </c>
      <c r="AY548" s="20" t="s">
        <v>128</v>
      </c>
      <c r="BE548" s="188">
        <f>IF(N548="základní",J548,0)</f>
        <v>0</v>
      </c>
      <c r="BF548" s="188">
        <f>IF(N548="snížená",J548,0)</f>
        <v>0</v>
      </c>
      <c r="BG548" s="188">
        <f>IF(N548="zákl. přenesená",J548,0)</f>
        <v>0</v>
      </c>
      <c r="BH548" s="188">
        <f>IF(N548="sníž. přenesená",J548,0)</f>
        <v>0</v>
      </c>
      <c r="BI548" s="188">
        <f>IF(N548="nulová",J548,0)</f>
        <v>0</v>
      </c>
      <c r="BJ548" s="20" t="s">
        <v>79</v>
      </c>
      <c r="BK548" s="188">
        <f>ROUND(I548*H548,2)</f>
        <v>0</v>
      </c>
      <c r="BL548" s="20" t="s">
        <v>89</v>
      </c>
      <c r="BM548" s="187" t="s">
        <v>799</v>
      </c>
    </row>
    <row r="549" spans="1:65" s="2" customFormat="1">
      <c r="A549" s="37"/>
      <c r="B549" s="38"/>
      <c r="C549" s="39"/>
      <c r="D549" s="189" t="s">
        <v>136</v>
      </c>
      <c r="E549" s="39"/>
      <c r="F549" s="190" t="s">
        <v>798</v>
      </c>
      <c r="G549" s="39"/>
      <c r="H549" s="39"/>
      <c r="I549" s="191"/>
      <c r="J549" s="39"/>
      <c r="K549" s="39"/>
      <c r="L549" s="42"/>
      <c r="M549" s="192"/>
      <c r="N549" s="193"/>
      <c r="O549" s="67"/>
      <c r="P549" s="67"/>
      <c r="Q549" s="67"/>
      <c r="R549" s="67"/>
      <c r="S549" s="67"/>
      <c r="T549" s="68"/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T549" s="20" t="s">
        <v>136</v>
      </c>
      <c r="AU549" s="20" t="s">
        <v>81</v>
      </c>
    </row>
    <row r="550" spans="1:65" s="13" customFormat="1">
      <c r="B550" s="196"/>
      <c r="C550" s="197"/>
      <c r="D550" s="189" t="s">
        <v>146</v>
      </c>
      <c r="E550" s="197"/>
      <c r="F550" s="199" t="s">
        <v>800</v>
      </c>
      <c r="G550" s="197"/>
      <c r="H550" s="200">
        <v>27.652999999999999</v>
      </c>
      <c r="I550" s="201"/>
      <c r="J550" s="197"/>
      <c r="K550" s="197"/>
      <c r="L550" s="202"/>
      <c r="M550" s="203"/>
      <c r="N550" s="204"/>
      <c r="O550" s="204"/>
      <c r="P550" s="204"/>
      <c r="Q550" s="204"/>
      <c r="R550" s="204"/>
      <c r="S550" s="204"/>
      <c r="T550" s="205"/>
      <c r="AT550" s="206" t="s">
        <v>146</v>
      </c>
      <c r="AU550" s="206" t="s">
        <v>81</v>
      </c>
      <c r="AV550" s="13" t="s">
        <v>81</v>
      </c>
      <c r="AW550" s="13" t="s">
        <v>4</v>
      </c>
      <c r="AX550" s="13" t="s">
        <v>79</v>
      </c>
      <c r="AY550" s="206" t="s">
        <v>128</v>
      </c>
    </row>
    <row r="551" spans="1:65" s="2" customFormat="1" ht="16.5" customHeight="1">
      <c r="A551" s="37"/>
      <c r="B551" s="38"/>
      <c r="C551" s="232" t="s">
        <v>801</v>
      </c>
      <c r="D551" s="232" t="s">
        <v>353</v>
      </c>
      <c r="E551" s="233" t="s">
        <v>802</v>
      </c>
      <c r="F551" s="234" t="s">
        <v>767</v>
      </c>
      <c r="G551" s="235" t="s">
        <v>133</v>
      </c>
      <c r="H551" s="236">
        <v>27.652999999999999</v>
      </c>
      <c r="I551" s="237"/>
      <c r="J551" s="238">
        <f>ROUND(I551*H551,2)</f>
        <v>0</v>
      </c>
      <c r="K551" s="234" t="s">
        <v>19</v>
      </c>
      <c r="L551" s="239"/>
      <c r="M551" s="240" t="s">
        <v>19</v>
      </c>
      <c r="N551" s="241" t="s">
        <v>43</v>
      </c>
      <c r="O551" s="67"/>
      <c r="P551" s="185">
        <f>O551*H551</f>
        <v>0</v>
      </c>
      <c r="Q551" s="185">
        <v>0</v>
      </c>
      <c r="R551" s="185">
        <f>Q551*H551</f>
        <v>0</v>
      </c>
      <c r="S551" s="185">
        <v>0</v>
      </c>
      <c r="T551" s="186">
        <f>S551*H551</f>
        <v>0</v>
      </c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R551" s="187" t="s">
        <v>214</v>
      </c>
      <c r="AT551" s="187" t="s">
        <v>353</v>
      </c>
      <c r="AU551" s="187" t="s">
        <v>81</v>
      </c>
      <c r="AY551" s="20" t="s">
        <v>128</v>
      </c>
      <c r="BE551" s="188">
        <f>IF(N551="základní",J551,0)</f>
        <v>0</v>
      </c>
      <c r="BF551" s="188">
        <f>IF(N551="snížená",J551,0)</f>
        <v>0</v>
      </c>
      <c r="BG551" s="188">
        <f>IF(N551="zákl. přenesená",J551,0)</f>
        <v>0</v>
      </c>
      <c r="BH551" s="188">
        <f>IF(N551="sníž. přenesená",J551,0)</f>
        <v>0</v>
      </c>
      <c r="BI551" s="188">
        <f>IF(N551="nulová",J551,0)</f>
        <v>0</v>
      </c>
      <c r="BJ551" s="20" t="s">
        <v>79</v>
      </c>
      <c r="BK551" s="188">
        <f>ROUND(I551*H551,2)</f>
        <v>0</v>
      </c>
      <c r="BL551" s="20" t="s">
        <v>89</v>
      </c>
      <c r="BM551" s="187" t="s">
        <v>803</v>
      </c>
    </row>
    <row r="552" spans="1:65" s="2" customFormat="1">
      <c r="A552" s="37"/>
      <c r="B552" s="38"/>
      <c r="C552" s="39"/>
      <c r="D552" s="189" t="s">
        <v>136</v>
      </c>
      <c r="E552" s="39"/>
      <c r="F552" s="190" t="s">
        <v>767</v>
      </c>
      <c r="G552" s="39"/>
      <c r="H552" s="39"/>
      <c r="I552" s="191"/>
      <c r="J552" s="39"/>
      <c r="K552" s="39"/>
      <c r="L552" s="42"/>
      <c r="M552" s="192"/>
      <c r="N552" s="193"/>
      <c r="O552" s="67"/>
      <c r="P552" s="67"/>
      <c r="Q552" s="67"/>
      <c r="R552" s="67"/>
      <c r="S552" s="67"/>
      <c r="T552" s="68"/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T552" s="20" t="s">
        <v>136</v>
      </c>
      <c r="AU552" s="20" t="s">
        <v>81</v>
      </c>
    </row>
    <row r="553" spans="1:65" s="13" customFormat="1">
      <c r="B553" s="196"/>
      <c r="C553" s="197"/>
      <c r="D553" s="189" t="s">
        <v>146</v>
      </c>
      <c r="E553" s="197"/>
      <c r="F553" s="199" t="s">
        <v>800</v>
      </c>
      <c r="G553" s="197"/>
      <c r="H553" s="200">
        <v>27.652999999999999</v>
      </c>
      <c r="I553" s="201"/>
      <c r="J553" s="197"/>
      <c r="K553" s="197"/>
      <c r="L553" s="202"/>
      <c r="M553" s="203"/>
      <c r="N553" s="204"/>
      <c r="O553" s="204"/>
      <c r="P553" s="204"/>
      <c r="Q553" s="204"/>
      <c r="R553" s="204"/>
      <c r="S553" s="204"/>
      <c r="T553" s="205"/>
      <c r="AT553" s="206" t="s">
        <v>146</v>
      </c>
      <c r="AU553" s="206" t="s">
        <v>81</v>
      </c>
      <c r="AV553" s="13" t="s">
        <v>81</v>
      </c>
      <c r="AW553" s="13" t="s">
        <v>4</v>
      </c>
      <c r="AX553" s="13" t="s">
        <v>79</v>
      </c>
      <c r="AY553" s="206" t="s">
        <v>128</v>
      </c>
    </row>
    <row r="554" spans="1:65" s="2" customFormat="1" ht="16.5" customHeight="1">
      <c r="A554" s="37"/>
      <c r="B554" s="38"/>
      <c r="C554" s="176" t="s">
        <v>804</v>
      </c>
      <c r="D554" s="176" t="s">
        <v>130</v>
      </c>
      <c r="E554" s="177" t="s">
        <v>805</v>
      </c>
      <c r="F554" s="178" t="s">
        <v>806</v>
      </c>
      <c r="G554" s="179" t="s">
        <v>133</v>
      </c>
      <c r="H554" s="180">
        <v>10.92</v>
      </c>
      <c r="I554" s="181"/>
      <c r="J554" s="182">
        <f>ROUND(I554*H554,2)</f>
        <v>0</v>
      </c>
      <c r="K554" s="178" t="s">
        <v>19</v>
      </c>
      <c r="L554" s="42"/>
      <c r="M554" s="183" t="s">
        <v>19</v>
      </c>
      <c r="N554" s="184" t="s">
        <v>43</v>
      </c>
      <c r="O554" s="67"/>
      <c r="P554" s="185">
        <f>O554*H554</f>
        <v>0</v>
      </c>
      <c r="Q554" s="185">
        <v>0</v>
      </c>
      <c r="R554" s="185">
        <f>Q554*H554</f>
        <v>0</v>
      </c>
      <c r="S554" s="185">
        <v>0</v>
      </c>
      <c r="T554" s="186">
        <f>S554*H554</f>
        <v>0</v>
      </c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R554" s="187" t="s">
        <v>275</v>
      </c>
      <c r="AT554" s="187" t="s">
        <v>130</v>
      </c>
      <c r="AU554" s="187" t="s">
        <v>81</v>
      </c>
      <c r="AY554" s="20" t="s">
        <v>128</v>
      </c>
      <c r="BE554" s="188">
        <f>IF(N554="základní",J554,0)</f>
        <v>0</v>
      </c>
      <c r="BF554" s="188">
        <f>IF(N554="snížená",J554,0)</f>
        <v>0</v>
      </c>
      <c r="BG554" s="188">
        <f>IF(N554="zákl. přenesená",J554,0)</f>
        <v>0</v>
      </c>
      <c r="BH554" s="188">
        <f>IF(N554="sníž. přenesená",J554,0)</f>
        <v>0</v>
      </c>
      <c r="BI554" s="188">
        <f>IF(N554="nulová",J554,0)</f>
        <v>0</v>
      </c>
      <c r="BJ554" s="20" t="s">
        <v>79</v>
      </c>
      <c r="BK554" s="188">
        <f>ROUND(I554*H554,2)</f>
        <v>0</v>
      </c>
      <c r="BL554" s="20" t="s">
        <v>275</v>
      </c>
      <c r="BM554" s="187" t="s">
        <v>807</v>
      </c>
    </row>
    <row r="555" spans="1:65" s="2" customFormat="1">
      <c r="A555" s="37"/>
      <c r="B555" s="38"/>
      <c r="C555" s="39"/>
      <c r="D555" s="189" t="s">
        <v>136</v>
      </c>
      <c r="E555" s="39"/>
      <c r="F555" s="190" t="s">
        <v>806</v>
      </c>
      <c r="G555" s="39"/>
      <c r="H555" s="39"/>
      <c r="I555" s="191"/>
      <c r="J555" s="39"/>
      <c r="K555" s="39"/>
      <c r="L555" s="42"/>
      <c r="M555" s="192"/>
      <c r="N555" s="193"/>
      <c r="O555" s="67"/>
      <c r="P555" s="67"/>
      <c r="Q555" s="67"/>
      <c r="R555" s="67"/>
      <c r="S555" s="67"/>
      <c r="T555" s="68"/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T555" s="20" t="s">
        <v>136</v>
      </c>
      <c r="AU555" s="20" t="s">
        <v>81</v>
      </c>
    </row>
    <row r="556" spans="1:65" s="14" customFormat="1">
      <c r="B556" s="207"/>
      <c r="C556" s="208"/>
      <c r="D556" s="189" t="s">
        <v>146</v>
      </c>
      <c r="E556" s="209" t="s">
        <v>19</v>
      </c>
      <c r="F556" s="210" t="s">
        <v>760</v>
      </c>
      <c r="G556" s="208"/>
      <c r="H556" s="209" t="s">
        <v>19</v>
      </c>
      <c r="I556" s="211"/>
      <c r="J556" s="208"/>
      <c r="K556" s="208"/>
      <c r="L556" s="212"/>
      <c r="M556" s="213"/>
      <c r="N556" s="214"/>
      <c r="O556" s="214"/>
      <c r="P556" s="214"/>
      <c r="Q556" s="214"/>
      <c r="R556" s="214"/>
      <c r="S556" s="214"/>
      <c r="T556" s="215"/>
      <c r="AT556" s="216" t="s">
        <v>146</v>
      </c>
      <c r="AU556" s="216" t="s">
        <v>81</v>
      </c>
      <c r="AV556" s="14" t="s">
        <v>79</v>
      </c>
      <c r="AW556" s="14" t="s">
        <v>32</v>
      </c>
      <c r="AX556" s="14" t="s">
        <v>72</v>
      </c>
      <c r="AY556" s="216" t="s">
        <v>128</v>
      </c>
    </row>
    <row r="557" spans="1:65" s="13" customFormat="1">
      <c r="B557" s="196"/>
      <c r="C557" s="197"/>
      <c r="D557" s="189" t="s">
        <v>146</v>
      </c>
      <c r="E557" s="198" t="s">
        <v>19</v>
      </c>
      <c r="F557" s="199" t="s">
        <v>808</v>
      </c>
      <c r="G557" s="197"/>
      <c r="H557" s="200">
        <v>10.92</v>
      </c>
      <c r="I557" s="201"/>
      <c r="J557" s="197"/>
      <c r="K557" s="197"/>
      <c r="L557" s="202"/>
      <c r="M557" s="203"/>
      <c r="N557" s="204"/>
      <c r="O557" s="204"/>
      <c r="P557" s="204"/>
      <c r="Q557" s="204"/>
      <c r="R557" s="204"/>
      <c r="S557" s="204"/>
      <c r="T557" s="205"/>
      <c r="AT557" s="206" t="s">
        <v>146</v>
      </c>
      <c r="AU557" s="206" t="s">
        <v>81</v>
      </c>
      <c r="AV557" s="13" t="s">
        <v>81</v>
      </c>
      <c r="AW557" s="13" t="s">
        <v>32</v>
      </c>
      <c r="AX557" s="13" t="s">
        <v>79</v>
      </c>
      <c r="AY557" s="206" t="s">
        <v>128</v>
      </c>
    </row>
    <row r="558" spans="1:65" s="2" customFormat="1" ht="16.5" customHeight="1">
      <c r="A558" s="37"/>
      <c r="B558" s="38"/>
      <c r="C558" s="232" t="s">
        <v>809</v>
      </c>
      <c r="D558" s="232" t="s">
        <v>353</v>
      </c>
      <c r="E558" s="233" t="s">
        <v>752</v>
      </c>
      <c r="F558" s="234" t="s">
        <v>753</v>
      </c>
      <c r="G558" s="235" t="s">
        <v>133</v>
      </c>
      <c r="H558" s="236">
        <v>12.012</v>
      </c>
      <c r="I558" s="237"/>
      <c r="J558" s="238">
        <f>ROUND(I558*H558,2)</f>
        <v>0</v>
      </c>
      <c r="K558" s="234" t="s">
        <v>134</v>
      </c>
      <c r="L558" s="239"/>
      <c r="M558" s="240" t="s">
        <v>19</v>
      </c>
      <c r="N558" s="241" t="s">
        <v>43</v>
      </c>
      <c r="O558" s="67"/>
      <c r="P558" s="185">
        <f>O558*H558</f>
        <v>0</v>
      </c>
      <c r="Q558" s="185">
        <v>1.5599999999999999E-2</v>
      </c>
      <c r="R558" s="185">
        <f>Q558*H558</f>
        <v>0.1873872</v>
      </c>
      <c r="S558" s="185">
        <v>0</v>
      </c>
      <c r="T558" s="186">
        <f>S558*H558</f>
        <v>0</v>
      </c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R558" s="187" t="s">
        <v>400</v>
      </c>
      <c r="AT558" s="187" t="s">
        <v>353</v>
      </c>
      <c r="AU558" s="187" t="s">
        <v>81</v>
      </c>
      <c r="AY558" s="20" t="s">
        <v>128</v>
      </c>
      <c r="BE558" s="188">
        <f>IF(N558="základní",J558,0)</f>
        <v>0</v>
      </c>
      <c r="BF558" s="188">
        <f>IF(N558="snížená",J558,0)</f>
        <v>0</v>
      </c>
      <c r="BG558" s="188">
        <f>IF(N558="zákl. přenesená",J558,0)</f>
        <v>0</v>
      </c>
      <c r="BH558" s="188">
        <f>IF(N558="sníž. přenesená",J558,0)</f>
        <v>0</v>
      </c>
      <c r="BI558" s="188">
        <f>IF(N558="nulová",J558,0)</f>
        <v>0</v>
      </c>
      <c r="BJ558" s="20" t="s">
        <v>79</v>
      </c>
      <c r="BK558" s="188">
        <f>ROUND(I558*H558,2)</f>
        <v>0</v>
      </c>
      <c r="BL558" s="20" t="s">
        <v>275</v>
      </c>
      <c r="BM558" s="187" t="s">
        <v>810</v>
      </c>
    </row>
    <row r="559" spans="1:65" s="2" customFormat="1">
      <c r="A559" s="37"/>
      <c r="B559" s="38"/>
      <c r="C559" s="39"/>
      <c r="D559" s="189" t="s">
        <v>136</v>
      </c>
      <c r="E559" s="39"/>
      <c r="F559" s="190" t="s">
        <v>753</v>
      </c>
      <c r="G559" s="39"/>
      <c r="H559" s="39"/>
      <c r="I559" s="191"/>
      <c r="J559" s="39"/>
      <c r="K559" s="39"/>
      <c r="L559" s="42"/>
      <c r="M559" s="192"/>
      <c r="N559" s="193"/>
      <c r="O559" s="67"/>
      <c r="P559" s="67"/>
      <c r="Q559" s="67"/>
      <c r="R559" s="67"/>
      <c r="S559" s="67"/>
      <c r="T559" s="68"/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T559" s="20" t="s">
        <v>136</v>
      </c>
      <c r="AU559" s="20" t="s">
        <v>81</v>
      </c>
    </row>
    <row r="560" spans="1:65" s="13" customFormat="1">
      <c r="B560" s="196"/>
      <c r="C560" s="197"/>
      <c r="D560" s="189" t="s">
        <v>146</v>
      </c>
      <c r="E560" s="197"/>
      <c r="F560" s="199" t="s">
        <v>811</v>
      </c>
      <c r="G560" s="197"/>
      <c r="H560" s="200">
        <v>12.012</v>
      </c>
      <c r="I560" s="201"/>
      <c r="J560" s="197"/>
      <c r="K560" s="197"/>
      <c r="L560" s="202"/>
      <c r="M560" s="203"/>
      <c r="N560" s="204"/>
      <c r="O560" s="204"/>
      <c r="P560" s="204"/>
      <c r="Q560" s="204"/>
      <c r="R560" s="204"/>
      <c r="S560" s="204"/>
      <c r="T560" s="205"/>
      <c r="AT560" s="206" t="s">
        <v>146</v>
      </c>
      <c r="AU560" s="206" t="s">
        <v>81</v>
      </c>
      <c r="AV560" s="13" t="s">
        <v>81</v>
      </c>
      <c r="AW560" s="13" t="s">
        <v>4</v>
      </c>
      <c r="AX560" s="13" t="s">
        <v>79</v>
      </c>
      <c r="AY560" s="206" t="s">
        <v>128</v>
      </c>
    </row>
    <row r="561" spans="1:65" s="2" customFormat="1" ht="16.5" customHeight="1">
      <c r="A561" s="37"/>
      <c r="B561" s="38"/>
      <c r="C561" s="232" t="s">
        <v>812</v>
      </c>
      <c r="D561" s="232" t="s">
        <v>353</v>
      </c>
      <c r="E561" s="233" t="s">
        <v>813</v>
      </c>
      <c r="F561" s="234" t="s">
        <v>814</v>
      </c>
      <c r="G561" s="235" t="s">
        <v>133</v>
      </c>
      <c r="H561" s="236">
        <v>12.012</v>
      </c>
      <c r="I561" s="237"/>
      <c r="J561" s="238">
        <f>ROUND(I561*H561,2)</f>
        <v>0</v>
      </c>
      <c r="K561" s="234" t="s">
        <v>19</v>
      </c>
      <c r="L561" s="239"/>
      <c r="M561" s="240" t="s">
        <v>19</v>
      </c>
      <c r="N561" s="241" t="s">
        <v>43</v>
      </c>
      <c r="O561" s="67"/>
      <c r="P561" s="185">
        <f>O561*H561</f>
        <v>0</v>
      </c>
      <c r="Q561" s="185">
        <v>0</v>
      </c>
      <c r="R561" s="185">
        <f>Q561*H561</f>
        <v>0</v>
      </c>
      <c r="S561" s="185">
        <v>0</v>
      </c>
      <c r="T561" s="186">
        <f>S561*H561</f>
        <v>0</v>
      </c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R561" s="187" t="s">
        <v>400</v>
      </c>
      <c r="AT561" s="187" t="s">
        <v>353</v>
      </c>
      <c r="AU561" s="187" t="s">
        <v>81</v>
      </c>
      <c r="AY561" s="20" t="s">
        <v>128</v>
      </c>
      <c r="BE561" s="188">
        <f>IF(N561="základní",J561,0)</f>
        <v>0</v>
      </c>
      <c r="BF561" s="188">
        <f>IF(N561="snížená",J561,0)</f>
        <v>0</v>
      </c>
      <c r="BG561" s="188">
        <f>IF(N561="zákl. přenesená",J561,0)</f>
        <v>0</v>
      </c>
      <c r="BH561" s="188">
        <f>IF(N561="sníž. přenesená",J561,0)</f>
        <v>0</v>
      </c>
      <c r="BI561" s="188">
        <f>IF(N561="nulová",J561,0)</f>
        <v>0</v>
      </c>
      <c r="BJ561" s="20" t="s">
        <v>79</v>
      </c>
      <c r="BK561" s="188">
        <f>ROUND(I561*H561,2)</f>
        <v>0</v>
      </c>
      <c r="BL561" s="20" t="s">
        <v>275</v>
      </c>
      <c r="BM561" s="187" t="s">
        <v>815</v>
      </c>
    </row>
    <row r="562" spans="1:65" s="2" customFormat="1">
      <c r="A562" s="37"/>
      <c r="B562" s="38"/>
      <c r="C562" s="39"/>
      <c r="D562" s="189" t="s">
        <v>136</v>
      </c>
      <c r="E562" s="39"/>
      <c r="F562" s="190" t="s">
        <v>814</v>
      </c>
      <c r="G562" s="39"/>
      <c r="H562" s="39"/>
      <c r="I562" s="191"/>
      <c r="J562" s="39"/>
      <c r="K562" s="39"/>
      <c r="L562" s="42"/>
      <c r="M562" s="192"/>
      <c r="N562" s="193"/>
      <c r="O562" s="67"/>
      <c r="P562" s="67"/>
      <c r="Q562" s="67"/>
      <c r="R562" s="67"/>
      <c r="S562" s="67"/>
      <c r="T562" s="68"/>
      <c r="U562" s="37"/>
      <c r="V562" s="37"/>
      <c r="W562" s="37"/>
      <c r="X562" s="37"/>
      <c r="Y562" s="37"/>
      <c r="Z562" s="37"/>
      <c r="AA562" s="37"/>
      <c r="AB562" s="37"/>
      <c r="AC562" s="37"/>
      <c r="AD562" s="37"/>
      <c r="AE562" s="37"/>
      <c r="AT562" s="20" t="s">
        <v>136</v>
      </c>
      <c r="AU562" s="20" t="s">
        <v>81</v>
      </c>
    </row>
    <row r="563" spans="1:65" s="13" customFormat="1">
      <c r="B563" s="196"/>
      <c r="C563" s="197"/>
      <c r="D563" s="189" t="s">
        <v>146</v>
      </c>
      <c r="E563" s="197"/>
      <c r="F563" s="199" t="s">
        <v>811</v>
      </c>
      <c r="G563" s="197"/>
      <c r="H563" s="200">
        <v>12.012</v>
      </c>
      <c r="I563" s="201"/>
      <c r="J563" s="197"/>
      <c r="K563" s="197"/>
      <c r="L563" s="202"/>
      <c r="M563" s="203"/>
      <c r="N563" s="204"/>
      <c r="O563" s="204"/>
      <c r="P563" s="204"/>
      <c r="Q563" s="204"/>
      <c r="R563" s="204"/>
      <c r="S563" s="204"/>
      <c r="T563" s="205"/>
      <c r="AT563" s="206" t="s">
        <v>146</v>
      </c>
      <c r="AU563" s="206" t="s">
        <v>81</v>
      </c>
      <c r="AV563" s="13" t="s">
        <v>81</v>
      </c>
      <c r="AW563" s="13" t="s">
        <v>4</v>
      </c>
      <c r="AX563" s="13" t="s">
        <v>79</v>
      </c>
      <c r="AY563" s="206" t="s">
        <v>128</v>
      </c>
    </row>
    <row r="564" spans="1:65" s="2" customFormat="1" ht="16.5" customHeight="1">
      <c r="A564" s="37"/>
      <c r="B564" s="38"/>
      <c r="C564" s="176" t="s">
        <v>816</v>
      </c>
      <c r="D564" s="176" t="s">
        <v>130</v>
      </c>
      <c r="E564" s="177" t="s">
        <v>817</v>
      </c>
      <c r="F564" s="178" t="s">
        <v>818</v>
      </c>
      <c r="G564" s="179" t="s">
        <v>571</v>
      </c>
      <c r="H564" s="180">
        <v>398.6</v>
      </c>
      <c r="I564" s="181"/>
      <c r="J564" s="182">
        <f>ROUND(I564*H564,2)</f>
        <v>0</v>
      </c>
      <c r="K564" s="178" t="s">
        <v>134</v>
      </c>
      <c r="L564" s="42"/>
      <c r="M564" s="183" t="s">
        <v>19</v>
      </c>
      <c r="N564" s="184" t="s">
        <v>43</v>
      </c>
      <c r="O564" s="67"/>
      <c r="P564" s="185">
        <f>O564*H564</f>
        <v>0</v>
      </c>
      <c r="Q564" s="185">
        <v>0</v>
      </c>
      <c r="R564" s="185">
        <f>Q564*H564</f>
        <v>0</v>
      </c>
      <c r="S564" s="185">
        <v>0</v>
      </c>
      <c r="T564" s="186">
        <f>S564*H564</f>
        <v>0</v>
      </c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R564" s="187" t="s">
        <v>275</v>
      </c>
      <c r="AT564" s="187" t="s">
        <v>130</v>
      </c>
      <c r="AU564" s="187" t="s">
        <v>81</v>
      </c>
      <c r="AY564" s="20" t="s">
        <v>128</v>
      </c>
      <c r="BE564" s="188">
        <f>IF(N564="základní",J564,0)</f>
        <v>0</v>
      </c>
      <c r="BF564" s="188">
        <f>IF(N564="snížená",J564,0)</f>
        <v>0</v>
      </c>
      <c r="BG564" s="188">
        <f>IF(N564="zákl. přenesená",J564,0)</f>
        <v>0</v>
      </c>
      <c r="BH564" s="188">
        <f>IF(N564="sníž. přenesená",J564,0)</f>
        <v>0</v>
      </c>
      <c r="BI564" s="188">
        <f>IF(N564="nulová",J564,0)</f>
        <v>0</v>
      </c>
      <c r="BJ564" s="20" t="s">
        <v>79</v>
      </c>
      <c r="BK564" s="188">
        <f>ROUND(I564*H564,2)</f>
        <v>0</v>
      </c>
      <c r="BL564" s="20" t="s">
        <v>275</v>
      </c>
      <c r="BM564" s="187" t="s">
        <v>819</v>
      </c>
    </row>
    <row r="565" spans="1:65" s="2" customFormat="1">
      <c r="A565" s="37"/>
      <c r="B565" s="38"/>
      <c r="C565" s="39"/>
      <c r="D565" s="189" t="s">
        <v>136</v>
      </c>
      <c r="E565" s="39"/>
      <c r="F565" s="190" t="s">
        <v>820</v>
      </c>
      <c r="G565" s="39"/>
      <c r="H565" s="39"/>
      <c r="I565" s="191"/>
      <c r="J565" s="39"/>
      <c r="K565" s="39"/>
      <c r="L565" s="42"/>
      <c r="M565" s="192"/>
      <c r="N565" s="193"/>
      <c r="O565" s="67"/>
      <c r="P565" s="67"/>
      <c r="Q565" s="67"/>
      <c r="R565" s="67"/>
      <c r="S565" s="67"/>
      <c r="T565" s="68"/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T565" s="20" t="s">
        <v>136</v>
      </c>
      <c r="AU565" s="20" t="s">
        <v>81</v>
      </c>
    </row>
    <row r="566" spans="1:65" s="2" customFormat="1">
      <c r="A566" s="37"/>
      <c r="B566" s="38"/>
      <c r="C566" s="39"/>
      <c r="D566" s="194" t="s">
        <v>138</v>
      </c>
      <c r="E566" s="39"/>
      <c r="F566" s="195" t="s">
        <v>821</v>
      </c>
      <c r="G566" s="39"/>
      <c r="H566" s="39"/>
      <c r="I566" s="191"/>
      <c r="J566" s="39"/>
      <c r="K566" s="39"/>
      <c r="L566" s="42"/>
      <c r="M566" s="192"/>
      <c r="N566" s="193"/>
      <c r="O566" s="67"/>
      <c r="P566" s="67"/>
      <c r="Q566" s="67"/>
      <c r="R566" s="67"/>
      <c r="S566" s="67"/>
      <c r="T566" s="68"/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T566" s="20" t="s">
        <v>138</v>
      </c>
      <c r="AU566" s="20" t="s">
        <v>81</v>
      </c>
    </row>
    <row r="567" spans="1:65" s="14" customFormat="1">
      <c r="B567" s="207"/>
      <c r="C567" s="208"/>
      <c r="D567" s="189" t="s">
        <v>146</v>
      </c>
      <c r="E567" s="209" t="s">
        <v>19</v>
      </c>
      <c r="F567" s="210" t="s">
        <v>822</v>
      </c>
      <c r="G567" s="208"/>
      <c r="H567" s="209" t="s">
        <v>19</v>
      </c>
      <c r="I567" s="211"/>
      <c r="J567" s="208"/>
      <c r="K567" s="208"/>
      <c r="L567" s="212"/>
      <c r="M567" s="213"/>
      <c r="N567" s="214"/>
      <c r="O567" s="214"/>
      <c r="P567" s="214"/>
      <c r="Q567" s="214"/>
      <c r="R567" s="214"/>
      <c r="S567" s="214"/>
      <c r="T567" s="215"/>
      <c r="AT567" s="216" t="s">
        <v>146</v>
      </c>
      <c r="AU567" s="216" t="s">
        <v>81</v>
      </c>
      <c r="AV567" s="14" t="s">
        <v>79</v>
      </c>
      <c r="AW567" s="14" t="s">
        <v>32</v>
      </c>
      <c r="AX567" s="14" t="s">
        <v>72</v>
      </c>
      <c r="AY567" s="216" t="s">
        <v>128</v>
      </c>
    </row>
    <row r="568" spans="1:65" s="14" customFormat="1">
      <c r="B568" s="207"/>
      <c r="C568" s="208"/>
      <c r="D568" s="189" t="s">
        <v>146</v>
      </c>
      <c r="E568" s="209" t="s">
        <v>19</v>
      </c>
      <c r="F568" s="210" t="s">
        <v>823</v>
      </c>
      <c r="G568" s="208"/>
      <c r="H568" s="209" t="s">
        <v>19</v>
      </c>
      <c r="I568" s="211"/>
      <c r="J568" s="208"/>
      <c r="K568" s="208"/>
      <c r="L568" s="212"/>
      <c r="M568" s="213"/>
      <c r="N568" s="214"/>
      <c r="O568" s="214"/>
      <c r="P568" s="214"/>
      <c r="Q568" s="214"/>
      <c r="R568" s="214"/>
      <c r="S568" s="214"/>
      <c r="T568" s="215"/>
      <c r="AT568" s="216" t="s">
        <v>146</v>
      </c>
      <c r="AU568" s="216" t="s">
        <v>81</v>
      </c>
      <c r="AV568" s="14" t="s">
        <v>79</v>
      </c>
      <c r="AW568" s="14" t="s">
        <v>32</v>
      </c>
      <c r="AX568" s="14" t="s">
        <v>72</v>
      </c>
      <c r="AY568" s="216" t="s">
        <v>128</v>
      </c>
    </row>
    <row r="569" spans="1:65" s="13" customFormat="1">
      <c r="B569" s="196"/>
      <c r="C569" s="197"/>
      <c r="D569" s="189" t="s">
        <v>146</v>
      </c>
      <c r="E569" s="198" t="s">
        <v>19</v>
      </c>
      <c r="F569" s="199" t="s">
        <v>824</v>
      </c>
      <c r="G569" s="197"/>
      <c r="H569" s="200">
        <v>208</v>
      </c>
      <c r="I569" s="201"/>
      <c r="J569" s="197"/>
      <c r="K569" s="197"/>
      <c r="L569" s="202"/>
      <c r="M569" s="203"/>
      <c r="N569" s="204"/>
      <c r="O569" s="204"/>
      <c r="P569" s="204"/>
      <c r="Q569" s="204"/>
      <c r="R569" s="204"/>
      <c r="S569" s="204"/>
      <c r="T569" s="205"/>
      <c r="AT569" s="206" t="s">
        <v>146</v>
      </c>
      <c r="AU569" s="206" t="s">
        <v>81</v>
      </c>
      <c r="AV569" s="13" t="s">
        <v>81</v>
      </c>
      <c r="AW569" s="13" t="s">
        <v>32</v>
      </c>
      <c r="AX569" s="13" t="s">
        <v>72</v>
      </c>
      <c r="AY569" s="206" t="s">
        <v>128</v>
      </c>
    </row>
    <row r="570" spans="1:65" s="13" customFormat="1">
      <c r="B570" s="196"/>
      <c r="C570" s="197"/>
      <c r="D570" s="189" t="s">
        <v>146</v>
      </c>
      <c r="E570" s="198" t="s">
        <v>19</v>
      </c>
      <c r="F570" s="199" t="s">
        <v>825</v>
      </c>
      <c r="G570" s="197"/>
      <c r="H570" s="200">
        <v>190.6</v>
      </c>
      <c r="I570" s="201"/>
      <c r="J570" s="197"/>
      <c r="K570" s="197"/>
      <c r="L570" s="202"/>
      <c r="M570" s="203"/>
      <c r="N570" s="204"/>
      <c r="O570" s="204"/>
      <c r="P570" s="204"/>
      <c r="Q570" s="204"/>
      <c r="R570" s="204"/>
      <c r="S570" s="204"/>
      <c r="T570" s="205"/>
      <c r="AT570" s="206" t="s">
        <v>146</v>
      </c>
      <c r="AU570" s="206" t="s">
        <v>81</v>
      </c>
      <c r="AV570" s="13" t="s">
        <v>81</v>
      </c>
      <c r="AW570" s="13" t="s">
        <v>32</v>
      </c>
      <c r="AX570" s="13" t="s">
        <v>72</v>
      </c>
      <c r="AY570" s="206" t="s">
        <v>128</v>
      </c>
    </row>
    <row r="571" spans="1:65" s="15" customFormat="1">
      <c r="B571" s="221"/>
      <c r="C571" s="222"/>
      <c r="D571" s="189" t="s">
        <v>146</v>
      </c>
      <c r="E571" s="223" t="s">
        <v>19</v>
      </c>
      <c r="F571" s="224" t="s">
        <v>230</v>
      </c>
      <c r="G571" s="222"/>
      <c r="H571" s="225">
        <v>398.6</v>
      </c>
      <c r="I571" s="226"/>
      <c r="J571" s="222"/>
      <c r="K571" s="222"/>
      <c r="L571" s="227"/>
      <c r="M571" s="228"/>
      <c r="N571" s="229"/>
      <c r="O571" s="229"/>
      <c r="P571" s="229"/>
      <c r="Q571" s="229"/>
      <c r="R571" s="229"/>
      <c r="S571" s="229"/>
      <c r="T571" s="230"/>
      <c r="AT571" s="231" t="s">
        <v>146</v>
      </c>
      <c r="AU571" s="231" t="s">
        <v>81</v>
      </c>
      <c r="AV571" s="15" t="s">
        <v>89</v>
      </c>
      <c r="AW571" s="15" t="s">
        <v>32</v>
      </c>
      <c r="AX571" s="15" t="s">
        <v>79</v>
      </c>
      <c r="AY571" s="231" t="s">
        <v>128</v>
      </c>
    </row>
    <row r="572" spans="1:65" s="2" customFormat="1" ht="16.5" customHeight="1">
      <c r="A572" s="37"/>
      <c r="B572" s="38"/>
      <c r="C572" s="232" t="s">
        <v>826</v>
      </c>
      <c r="D572" s="232" t="s">
        <v>353</v>
      </c>
      <c r="E572" s="233" t="s">
        <v>827</v>
      </c>
      <c r="F572" s="234" t="s">
        <v>828</v>
      </c>
      <c r="G572" s="235" t="s">
        <v>142</v>
      </c>
      <c r="H572" s="236">
        <v>3.8690000000000002</v>
      </c>
      <c r="I572" s="237"/>
      <c r="J572" s="238">
        <f>ROUND(I572*H572,2)</f>
        <v>0</v>
      </c>
      <c r="K572" s="234" t="s">
        <v>19</v>
      </c>
      <c r="L572" s="239"/>
      <c r="M572" s="240" t="s">
        <v>19</v>
      </c>
      <c r="N572" s="241" t="s">
        <v>43</v>
      </c>
      <c r="O572" s="67"/>
      <c r="P572" s="185">
        <f>O572*H572</f>
        <v>0</v>
      </c>
      <c r="Q572" s="185">
        <v>0</v>
      </c>
      <c r="R572" s="185">
        <f>Q572*H572</f>
        <v>0</v>
      </c>
      <c r="S572" s="185">
        <v>0</v>
      </c>
      <c r="T572" s="186">
        <f>S572*H572</f>
        <v>0</v>
      </c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R572" s="187" t="s">
        <v>400</v>
      </c>
      <c r="AT572" s="187" t="s">
        <v>353</v>
      </c>
      <c r="AU572" s="187" t="s">
        <v>81</v>
      </c>
      <c r="AY572" s="20" t="s">
        <v>128</v>
      </c>
      <c r="BE572" s="188">
        <f>IF(N572="základní",J572,0)</f>
        <v>0</v>
      </c>
      <c r="BF572" s="188">
        <f>IF(N572="snížená",J572,0)</f>
        <v>0</v>
      </c>
      <c r="BG572" s="188">
        <f>IF(N572="zákl. přenesená",J572,0)</f>
        <v>0</v>
      </c>
      <c r="BH572" s="188">
        <f>IF(N572="sníž. přenesená",J572,0)</f>
        <v>0</v>
      </c>
      <c r="BI572" s="188">
        <f>IF(N572="nulová",J572,0)</f>
        <v>0</v>
      </c>
      <c r="BJ572" s="20" t="s">
        <v>79</v>
      </c>
      <c r="BK572" s="188">
        <f>ROUND(I572*H572,2)</f>
        <v>0</v>
      </c>
      <c r="BL572" s="20" t="s">
        <v>275</v>
      </c>
      <c r="BM572" s="187" t="s">
        <v>829</v>
      </c>
    </row>
    <row r="573" spans="1:65" s="2" customFormat="1">
      <c r="A573" s="37"/>
      <c r="B573" s="38"/>
      <c r="C573" s="39"/>
      <c r="D573" s="189" t="s">
        <v>136</v>
      </c>
      <c r="E573" s="39"/>
      <c r="F573" s="190" t="s">
        <v>830</v>
      </c>
      <c r="G573" s="39"/>
      <c r="H573" s="39"/>
      <c r="I573" s="191"/>
      <c r="J573" s="39"/>
      <c r="K573" s="39"/>
      <c r="L573" s="42"/>
      <c r="M573" s="192"/>
      <c r="N573" s="193"/>
      <c r="O573" s="67"/>
      <c r="P573" s="67"/>
      <c r="Q573" s="67"/>
      <c r="R573" s="67"/>
      <c r="S573" s="67"/>
      <c r="T573" s="68"/>
      <c r="U573" s="37"/>
      <c r="V573" s="37"/>
      <c r="W573" s="37"/>
      <c r="X573" s="37"/>
      <c r="Y573" s="37"/>
      <c r="Z573" s="37"/>
      <c r="AA573" s="37"/>
      <c r="AB573" s="37"/>
      <c r="AC573" s="37"/>
      <c r="AD573" s="37"/>
      <c r="AE573" s="37"/>
      <c r="AT573" s="20" t="s">
        <v>136</v>
      </c>
      <c r="AU573" s="20" t="s">
        <v>81</v>
      </c>
    </row>
    <row r="574" spans="1:65" s="14" customFormat="1">
      <c r="B574" s="207"/>
      <c r="C574" s="208"/>
      <c r="D574" s="189" t="s">
        <v>146</v>
      </c>
      <c r="E574" s="209" t="s">
        <v>19</v>
      </c>
      <c r="F574" s="210" t="s">
        <v>823</v>
      </c>
      <c r="G574" s="208"/>
      <c r="H574" s="209" t="s">
        <v>19</v>
      </c>
      <c r="I574" s="211"/>
      <c r="J574" s="208"/>
      <c r="K574" s="208"/>
      <c r="L574" s="212"/>
      <c r="M574" s="213"/>
      <c r="N574" s="214"/>
      <c r="O574" s="214"/>
      <c r="P574" s="214"/>
      <c r="Q574" s="214"/>
      <c r="R574" s="214"/>
      <c r="S574" s="214"/>
      <c r="T574" s="215"/>
      <c r="AT574" s="216" t="s">
        <v>146</v>
      </c>
      <c r="AU574" s="216" t="s">
        <v>81</v>
      </c>
      <c r="AV574" s="14" t="s">
        <v>79</v>
      </c>
      <c r="AW574" s="14" t="s">
        <v>32</v>
      </c>
      <c r="AX574" s="14" t="s">
        <v>72</v>
      </c>
      <c r="AY574" s="216" t="s">
        <v>128</v>
      </c>
    </row>
    <row r="575" spans="1:65" s="13" customFormat="1">
      <c r="B575" s="196"/>
      <c r="C575" s="197"/>
      <c r="D575" s="189" t="s">
        <v>146</v>
      </c>
      <c r="E575" s="198" t="s">
        <v>19</v>
      </c>
      <c r="F575" s="199" t="s">
        <v>831</v>
      </c>
      <c r="G575" s="197"/>
      <c r="H575" s="200">
        <v>2.08</v>
      </c>
      <c r="I575" s="201"/>
      <c r="J575" s="197"/>
      <c r="K575" s="197"/>
      <c r="L575" s="202"/>
      <c r="M575" s="203"/>
      <c r="N575" s="204"/>
      <c r="O575" s="204"/>
      <c r="P575" s="204"/>
      <c r="Q575" s="204"/>
      <c r="R575" s="204"/>
      <c r="S575" s="204"/>
      <c r="T575" s="205"/>
      <c r="AT575" s="206" t="s">
        <v>146</v>
      </c>
      <c r="AU575" s="206" t="s">
        <v>81</v>
      </c>
      <c r="AV575" s="13" t="s">
        <v>81</v>
      </c>
      <c r="AW575" s="13" t="s">
        <v>32</v>
      </c>
      <c r="AX575" s="13" t="s">
        <v>72</v>
      </c>
      <c r="AY575" s="206" t="s">
        <v>128</v>
      </c>
    </row>
    <row r="576" spans="1:65" s="13" customFormat="1">
      <c r="B576" s="196"/>
      <c r="C576" s="197"/>
      <c r="D576" s="189" t="s">
        <v>146</v>
      </c>
      <c r="E576" s="198" t="s">
        <v>19</v>
      </c>
      <c r="F576" s="199" t="s">
        <v>832</v>
      </c>
      <c r="G576" s="197"/>
      <c r="H576" s="200">
        <v>1.1439999999999999</v>
      </c>
      <c r="I576" s="201"/>
      <c r="J576" s="197"/>
      <c r="K576" s="197"/>
      <c r="L576" s="202"/>
      <c r="M576" s="203"/>
      <c r="N576" s="204"/>
      <c r="O576" s="204"/>
      <c r="P576" s="204"/>
      <c r="Q576" s="204"/>
      <c r="R576" s="204"/>
      <c r="S576" s="204"/>
      <c r="T576" s="205"/>
      <c r="AT576" s="206" t="s">
        <v>146</v>
      </c>
      <c r="AU576" s="206" t="s">
        <v>81</v>
      </c>
      <c r="AV576" s="13" t="s">
        <v>81</v>
      </c>
      <c r="AW576" s="13" t="s">
        <v>32</v>
      </c>
      <c r="AX576" s="13" t="s">
        <v>72</v>
      </c>
      <c r="AY576" s="206" t="s">
        <v>128</v>
      </c>
    </row>
    <row r="577" spans="1:65" s="15" customFormat="1">
      <c r="B577" s="221"/>
      <c r="C577" s="222"/>
      <c r="D577" s="189" t="s">
        <v>146</v>
      </c>
      <c r="E577" s="223" t="s">
        <v>19</v>
      </c>
      <c r="F577" s="224" t="s">
        <v>230</v>
      </c>
      <c r="G577" s="222"/>
      <c r="H577" s="225">
        <v>3.2240000000000002</v>
      </c>
      <c r="I577" s="226"/>
      <c r="J577" s="222"/>
      <c r="K577" s="222"/>
      <c r="L577" s="227"/>
      <c r="M577" s="228"/>
      <c r="N577" s="229"/>
      <c r="O577" s="229"/>
      <c r="P577" s="229"/>
      <c r="Q577" s="229"/>
      <c r="R577" s="229"/>
      <c r="S577" s="229"/>
      <c r="T577" s="230"/>
      <c r="AT577" s="231" t="s">
        <v>146</v>
      </c>
      <c r="AU577" s="231" t="s">
        <v>81</v>
      </c>
      <c r="AV577" s="15" t="s">
        <v>89</v>
      </c>
      <c r="AW577" s="15" t="s">
        <v>32</v>
      </c>
      <c r="AX577" s="15" t="s">
        <v>79</v>
      </c>
      <c r="AY577" s="231" t="s">
        <v>128</v>
      </c>
    </row>
    <row r="578" spans="1:65" s="13" customFormat="1">
      <c r="B578" s="196"/>
      <c r="C578" s="197"/>
      <c r="D578" s="189" t="s">
        <v>146</v>
      </c>
      <c r="E578" s="197"/>
      <c r="F578" s="199" t="s">
        <v>833</v>
      </c>
      <c r="G578" s="197"/>
      <c r="H578" s="200">
        <v>3.8690000000000002</v>
      </c>
      <c r="I578" s="201"/>
      <c r="J578" s="197"/>
      <c r="K578" s="197"/>
      <c r="L578" s="202"/>
      <c r="M578" s="203"/>
      <c r="N578" s="204"/>
      <c r="O578" s="204"/>
      <c r="P578" s="204"/>
      <c r="Q578" s="204"/>
      <c r="R578" s="204"/>
      <c r="S578" s="204"/>
      <c r="T578" s="205"/>
      <c r="AT578" s="206" t="s">
        <v>146</v>
      </c>
      <c r="AU578" s="206" t="s">
        <v>81</v>
      </c>
      <c r="AV578" s="13" t="s">
        <v>81</v>
      </c>
      <c r="AW578" s="13" t="s">
        <v>4</v>
      </c>
      <c r="AX578" s="13" t="s">
        <v>79</v>
      </c>
      <c r="AY578" s="206" t="s">
        <v>128</v>
      </c>
    </row>
    <row r="579" spans="1:65" s="2" customFormat="1" ht="16.5" customHeight="1">
      <c r="A579" s="37"/>
      <c r="B579" s="38"/>
      <c r="C579" s="176" t="s">
        <v>834</v>
      </c>
      <c r="D579" s="176" t="s">
        <v>130</v>
      </c>
      <c r="E579" s="177" t="s">
        <v>835</v>
      </c>
      <c r="F579" s="178" t="s">
        <v>836</v>
      </c>
      <c r="G579" s="179" t="s">
        <v>571</v>
      </c>
      <c r="H579" s="180">
        <v>1067.48</v>
      </c>
      <c r="I579" s="181"/>
      <c r="J579" s="182">
        <f>ROUND(I579*H579,2)</f>
        <v>0</v>
      </c>
      <c r="K579" s="178" t="s">
        <v>134</v>
      </c>
      <c r="L579" s="42"/>
      <c r="M579" s="183" t="s">
        <v>19</v>
      </c>
      <c r="N579" s="184" t="s">
        <v>43</v>
      </c>
      <c r="O579" s="67"/>
      <c r="P579" s="185">
        <f>O579*H579</f>
        <v>0</v>
      </c>
      <c r="Q579" s="185">
        <v>0</v>
      </c>
      <c r="R579" s="185">
        <f>Q579*H579</f>
        <v>0</v>
      </c>
      <c r="S579" s="185">
        <v>0</v>
      </c>
      <c r="T579" s="186">
        <f>S579*H579</f>
        <v>0</v>
      </c>
      <c r="U579" s="37"/>
      <c r="V579" s="37"/>
      <c r="W579" s="37"/>
      <c r="X579" s="37"/>
      <c r="Y579" s="37"/>
      <c r="Z579" s="37"/>
      <c r="AA579" s="37"/>
      <c r="AB579" s="37"/>
      <c r="AC579" s="37"/>
      <c r="AD579" s="37"/>
      <c r="AE579" s="37"/>
      <c r="AR579" s="187" t="s">
        <v>275</v>
      </c>
      <c r="AT579" s="187" t="s">
        <v>130</v>
      </c>
      <c r="AU579" s="187" t="s">
        <v>81</v>
      </c>
      <c r="AY579" s="20" t="s">
        <v>128</v>
      </c>
      <c r="BE579" s="188">
        <f>IF(N579="základní",J579,0)</f>
        <v>0</v>
      </c>
      <c r="BF579" s="188">
        <f>IF(N579="snížená",J579,0)</f>
        <v>0</v>
      </c>
      <c r="BG579" s="188">
        <f>IF(N579="zákl. přenesená",J579,0)</f>
        <v>0</v>
      </c>
      <c r="BH579" s="188">
        <f>IF(N579="sníž. přenesená",J579,0)</f>
        <v>0</v>
      </c>
      <c r="BI579" s="188">
        <f>IF(N579="nulová",J579,0)</f>
        <v>0</v>
      </c>
      <c r="BJ579" s="20" t="s">
        <v>79</v>
      </c>
      <c r="BK579" s="188">
        <f>ROUND(I579*H579,2)</f>
        <v>0</v>
      </c>
      <c r="BL579" s="20" t="s">
        <v>275</v>
      </c>
      <c r="BM579" s="187" t="s">
        <v>837</v>
      </c>
    </row>
    <row r="580" spans="1:65" s="2" customFormat="1">
      <c r="A580" s="37"/>
      <c r="B580" s="38"/>
      <c r="C580" s="39"/>
      <c r="D580" s="189" t="s">
        <v>136</v>
      </c>
      <c r="E580" s="39"/>
      <c r="F580" s="190" t="s">
        <v>838</v>
      </c>
      <c r="G580" s="39"/>
      <c r="H580" s="39"/>
      <c r="I580" s="191"/>
      <c r="J580" s="39"/>
      <c r="K580" s="39"/>
      <c r="L580" s="42"/>
      <c r="M580" s="192"/>
      <c r="N580" s="193"/>
      <c r="O580" s="67"/>
      <c r="P580" s="67"/>
      <c r="Q580" s="67"/>
      <c r="R580" s="67"/>
      <c r="S580" s="67"/>
      <c r="T580" s="68"/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T580" s="20" t="s">
        <v>136</v>
      </c>
      <c r="AU580" s="20" t="s">
        <v>81</v>
      </c>
    </row>
    <row r="581" spans="1:65" s="2" customFormat="1">
      <c r="A581" s="37"/>
      <c r="B581" s="38"/>
      <c r="C581" s="39"/>
      <c r="D581" s="194" t="s">
        <v>138</v>
      </c>
      <c r="E581" s="39"/>
      <c r="F581" s="195" t="s">
        <v>839</v>
      </c>
      <c r="G581" s="39"/>
      <c r="H581" s="39"/>
      <c r="I581" s="191"/>
      <c r="J581" s="39"/>
      <c r="K581" s="39"/>
      <c r="L581" s="42"/>
      <c r="M581" s="192"/>
      <c r="N581" s="193"/>
      <c r="O581" s="67"/>
      <c r="P581" s="67"/>
      <c r="Q581" s="67"/>
      <c r="R581" s="67"/>
      <c r="S581" s="67"/>
      <c r="T581" s="68"/>
      <c r="U581" s="37"/>
      <c r="V581" s="37"/>
      <c r="W581" s="37"/>
      <c r="X581" s="37"/>
      <c r="Y581" s="37"/>
      <c r="Z581" s="37"/>
      <c r="AA581" s="37"/>
      <c r="AB581" s="37"/>
      <c r="AC581" s="37"/>
      <c r="AD581" s="37"/>
      <c r="AE581" s="37"/>
      <c r="AT581" s="20" t="s">
        <v>138</v>
      </c>
      <c r="AU581" s="20" t="s">
        <v>81</v>
      </c>
    </row>
    <row r="582" spans="1:65" s="14" customFormat="1">
      <c r="B582" s="207"/>
      <c r="C582" s="208"/>
      <c r="D582" s="189" t="s">
        <v>146</v>
      </c>
      <c r="E582" s="209" t="s">
        <v>19</v>
      </c>
      <c r="F582" s="210" t="s">
        <v>822</v>
      </c>
      <c r="G582" s="208"/>
      <c r="H582" s="209" t="s">
        <v>19</v>
      </c>
      <c r="I582" s="211"/>
      <c r="J582" s="208"/>
      <c r="K582" s="208"/>
      <c r="L582" s="212"/>
      <c r="M582" s="213"/>
      <c r="N582" s="214"/>
      <c r="O582" s="214"/>
      <c r="P582" s="214"/>
      <c r="Q582" s="214"/>
      <c r="R582" s="214"/>
      <c r="S582" s="214"/>
      <c r="T582" s="215"/>
      <c r="AT582" s="216" t="s">
        <v>146</v>
      </c>
      <c r="AU582" s="216" t="s">
        <v>81</v>
      </c>
      <c r="AV582" s="14" t="s">
        <v>79</v>
      </c>
      <c r="AW582" s="14" t="s">
        <v>32</v>
      </c>
      <c r="AX582" s="14" t="s">
        <v>72</v>
      </c>
      <c r="AY582" s="216" t="s">
        <v>128</v>
      </c>
    </row>
    <row r="583" spans="1:65" s="14" customFormat="1">
      <c r="B583" s="207"/>
      <c r="C583" s="208"/>
      <c r="D583" s="189" t="s">
        <v>146</v>
      </c>
      <c r="E583" s="209" t="s">
        <v>19</v>
      </c>
      <c r="F583" s="210" t="s">
        <v>823</v>
      </c>
      <c r="G583" s="208"/>
      <c r="H583" s="209" t="s">
        <v>19</v>
      </c>
      <c r="I583" s="211"/>
      <c r="J583" s="208"/>
      <c r="K583" s="208"/>
      <c r="L583" s="212"/>
      <c r="M583" s="213"/>
      <c r="N583" s="214"/>
      <c r="O583" s="214"/>
      <c r="P583" s="214"/>
      <c r="Q583" s="214"/>
      <c r="R583" s="214"/>
      <c r="S583" s="214"/>
      <c r="T583" s="215"/>
      <c r="AT583" s="216" t="s">
        <v>146</v>
      </c>
      <c r="AU583" s="216" t="s">
        <v>81</v>
      </c>
      <c r="AV583" s="14" t="s">
        <v>79</v>
      </c>
      <c r="AW583" s="14" t="s">
        <v>32</v>
      </c>
      <c r="AX583" s="14" t="s">
        <v>72</v>
      </c>
      <c r="AY583" s="216" t="s">
        <v>128</v>
      </c>
    </row>
    <row r="584" spans="1:65" s="13" customFormat="1">
      <c r="B584" s="196"/>
      <c r="C584" s="197"/>
      <c r="D584" s="189" t="s">
        <v>146</v>
      </c>
      <c r="E584" s="198" t="s">
        <v>19</v>
      </c>
      <c r="F584" s="199" t="s">
        <v>840</v>
      </c>
      <c r="G584" s="197"/>
      <c r="H584" s="200">
        <v>152.47999999999999</v>
      </c>
      <c r="I584" s="201"/>
      <c r="J584" s="197"/>
      <c r="K584" s="197"/>
      <c r="L584" s="202"/>
      <c r="M584" s="203"/>
      <c r="N584" s="204"/>
      <c r="O584" s="204"/>
      <c r="P584" s="204"/>
      <c r="Q584" s="204"/>
      <c r="R584" s="204"/>
      <c r="S584" s="204"/>
      <c r="T584" s="205"/>
      <c r="AT584" s="206" t="s">
        <v>146</v>
      </c>
      <c r="AU584" s="206" t="s">
        <v>81</v>
      </c>
      <c r="AV584" s="13" t="s">
        <v>81</v>
      </c>
      <c r="AW584" s="13" t="s">
        <v>32</v>
      </c>
      <c r="AX584" s="13" t="s">
        <v>72</v>
      </c>
      <c r="AY584" s="206" t="s">
        <v>128</v>
      </c>
    </row>
    <row r="585" spans="1:65" s="16" customFormat="1">
      <c r="B585" s="242"/>
      <c r="C585" s="243"/>
      <c r="D585" s="189" t="s">
        <v>146</v>
      </c>
      <c r="E585" s="244" t="s">
        <v>19</v>
      </c>
      <c r="F585" s="245" t="s">
        <v>578</v>
      </c>
      <c r="G585" s="243"/>
      <c r="H585" s="246">
        <v>152.47999999999999</v>
      </c>
      <c r="I585" s="247"/>
      <c r="J585" s="243"/>
      <c r="K585" s="243"/>
      <c r="L585" s="248"/>
      <c r="M585" s="249"/>
      <c r="N585" s="250"/>
      <c r="O585" s="250"/>
      <c r="P585" s="250"/>
      <c r="Q585" s="250"/>
      <c r="R585" s="250"/>
      <c r="S585" s="250"/>
      <c r="T585" s="251"/>
      <c r="AT585" s="252" t="s">
        <v>146</v>
      </c>
      <c r="AU585" s="252" t="s">
        <v>81</v>
      </c>
      <c r="AV585" s="16" t="s">
        <v>86</v>
      </c>
      <c r="AW585" s="16" t="s">
        <v>32</v>
      </c>
      <c r="AX585" s="16" t="s">
        <v>72</v>
      </c>
      <c r="AY585" s="252" t="s">
        <v>128</v>
      </c>
    </row>
    <row r="586" spans="1:65" s="14" customFormat="1">
      <c r="B586" s="207"/>
      <c r="C586" s="208"/>
      <c r="D586" s="189" t="s">
        <v>146</v>
      </c>
      <c r="E586" s="209" t="s">
        <v>19</v>
      </c>
      <c r="F586" s="210" t="s">
        <v>841</v>
      </c>
      <c r="G586" s="208"/>
      <c r="H586" s="209" t="s">
        <v>19</v>
      </c>
      <c r="I586" s="211"/>
      <c r="J586" s="208"/>
      <c r="K586" s="208"/>
      <c r="L586" s="212"/>
      <c r="M586" s="213"/>
      <c r="N586" s="214"/>
      <c r="O586" s="214"/>
      <c r="P586" s="214"/>
      <c r="Q586" s="214"/>
      <c r="R586" s="214"/>
      <c r="S586" s="214"/>
      <c r="T586" s="215"/>
      <c r="AT586" s="216" t="s">
        <v>146</v>
      </c>
      <c r="AU586" s="216" t="s">
        <v>81</v>
      </c>
      <c r="AV586" s="14" t="s">
        <v>79</v>
      </c>
      <c r="AW586" s="14" t="s">
        <v>32</v>
      </c>
      <c r="AX586" s="14" t="s">
        <v>72</v>
      </c>
      <c r="AY586" s="216" t="s">
        <v>128</v>
      </c>
    </row>
    <row r="587" spans="1:65" s="13" customFormat="1">
      <c r="B587" s="196"/>
      <c r="C587" s="197"/>
      <c r="D587" s="189" t="s">
        <v>146</v>
      </c>
      <c r="E587" s="198" t="s">
        <v>19</v>
      </c>
      <c r="F587" s="199" t="s">
        <v>842</v>
      </c>
      <c r="G587" s="197"/>
      <c r="H587" s="200">
        <v>470</v>
      </c>
      <c r="I587" s="201"/>
      <c r="J587" s="197"/>
      <c r="K587" s="197"/>
      <c r="L587" s="202"/>
      <c r="M587" s="203"/>
      <c r="N587" s="204"/>
      <c r="O587" s="204"/>
      <c r="P587" s="204"/>
      <c r="Q587" s="204"/>
      <c r="R587" s="204"/>
      <c r="S587" s="204"/>
      <c r="T587" s="205"/>
      <c r="AT587" s="206" t="s">
        <v>146</v>
      </c>
      <c r="AU587" s="206" t="s">
        <v>81</v>
      </c>
      <c r="AV587" s="13" t="s">
        <v>81</v>
      </c>
      <c r="AW587" s="13" t="s">
        <v>32</v>
      </c>
      <c r="AX587" s="13" t="s">
        <v>72</v>
      </c>
      <c r="AY587" s="206" t="s">
        <v>128</v>
      </c>
    </row>
    <row r="588" spans="1:65" s="13" customFormat="1">
      <c r="B588" s="196"/>
      <c r="C588" s="197"/>
      <c r="D588" s="189" t="s">
        <v>146</v>
      </c>
      <c r="E588" s="198" t="s">
        <v>19</v>
      </c>
      <c r="F588" s="199" t="s">
        <v>843</v>
      </c>
      <c r="G588" s="197"/>
      <c r="H588" s="200">
        <v>445</v>
      </c>
      <c r="I588" s="201"/>
      <c r="J588" s="197"/>
      <c r="K588" s="197"/>
      <c r="L588" s="202"/>
      <c r="M588" s="203"/>
      <c r="N588" s="204"/>
      <c r="O588" s="204"/>
      <c r="P588" s="204"/>
      <c r="Q588" s="204"/>
      <c r="R588" s="204"/>
      <c r="S588" s="204"/>
      <c r="T588" s="205"/>
      <c r="AT588" s="206" t="s">
        <v>146</v>
      </c>
      <c r="AU588" s="206" t="s">
        <v>81</v>
      </c>
      <c r="AV588" s="13" t="s">
        <v>81</v>
      </c>
      <c r="AW588" s="13" t="s">
        <v>32</v>
      </c>
      <c r="AX588" s="13" t="s">
        <v>72</v>
      </c>
      <c r="AY588" s="206" t="s">
        <v>128</v>
      </c>
    </row>
    <row r="589" spans="1:65" s="16" customFormat="1">
      <c r="B589" s="242"/>
      <c r="C589" s="243"/>
      <c r="D589" s="189" t="s">
        <v>146</v>
      </c>
      <c r="E589" s="244" t="s">
        <v>19</v>
      </c>
      <c r="F589" s="245" t="s">
        <v>578</v>
      </c>
      <c r="G589" s="243"/>
      <c r="H589" s="246">
        <v>915</v>
      </c>
      <c r="I589" s="247"/>
      <c r="J589" s="243"/>
      <c r="K589" s="243"/>
      <c r="L589" s="248"/>
      <c r="M589" s="249"/>
      <c r="N589" s="250"/>
      <c r="O589" s="250"/>
      <c r="P589" s="250"/>
      <c r="Q589" s="250"/>
      <c r="R589" s="250"/>
      <c r="S589" s="250"/>
      <c r="T589" s="251"/>
      <c r="AT589" s="252" t="s">
        <v>146</v>
      </c>
      <c r="AU589" s="252" t="s">
        <v>81</v>
      </c>
      <c r="AV589" s="16" t="s">
        <v>86</v>
      </c>
      <c r="AW589" s="16" t="s">
        <v>32</v>
      </c>
      <c r="AX589" s="16" t="s">
        <v>72</v>
      </c>
      <c r="AY589" s="252" t="s">
        <v>128</v>
      </c>
    </row>
    <row r="590" spans="1:65" s="15" customFormat="1">
      <c r="B590" s="221"/>
      <c r="C590" s="222"/>
      <c r="D590" s="189" t="s">
        <v>146</v>
      </c>
      <c r="E590" s="223" t="s">
        <v>19</v>
      </c>
      <c r="F590" s="224" t="s">
        <v>230</v>
      </c>
      <c r="G590" s="222"/>
      <c r="H590" s="225">
        <v>1067.48</v>
      </c>
      <c r="I590" s="226"/>
      <c r="J590" s="222"/>
      <c r="K590" s="222"/>
      <c r="L590" s="227"/>
      <c r="M590" s="228"/>
      <c r="N590" s="229"/>
      <c r="O590" s="229"/>
      <c r="P590" s="229"/>
      <c r="Q590" s="229"/>
      <c r="R590" s="229"/>
      <c r="S590" s="229"/>
      <c r="T590" s="230"/>
      <c r="AT590" s="231" t="s">
        <v>146</v>
      </c>
      <c r="AU590" s="231" t="s">
        <v>81</v>
      </c>
      <c r="AV590" s="15" t="s">
        <v>89</v>
      </c>
      <c r="AW590" s="15" t="s">
        <v>32</v>
      </c>
      <c r="AX590" s="15" t="s">
        <v>79</v>
      </c>
      <c r="AY590" s="231" t="s">
        <v>128</v>
      </c>
    </row>
    <row r="591" spans="1:65" s="2" customFormat="1" ht="16.5" customHeight="1">
      <c r="A591" s="37"/>
      <c r="B591" s="38"/>
      <c r="C591" s="232" t="s">
        <v>844</v>
      </c>
      <c r="D591" s="232" t="s">
        <v>353</v>
      </c>
      <c r="E591" s="233" t="s">
        <v>827</v>
      </c>
      <c r="F591" s="234" t="s">
        <v>828</v>
      </c>
      <c r="G591" s="235" t="s">
        <v>142</v>
      </c>
      <c r="H591" s="236">
        <v>19.398</v>
      </c>
      <c r="I591" s="237"/>
      <c r="J591" s="238">
        <f>ROUND(I591*H591,2)</f>
        <v>0</v>
      </c>
      <c r="K591" s="234" t="s">
        <v>19</v>
      </c>
      <c r="L591" s="239"/>
      <c r="M591" s="240" t="s">
        <v>19</v>
      </c>
      <c r="N591" s="241" t="s">
        <v>43</v>
      </c>
      <c r="O591" s="67"/>
      <c r="P591" s="185">
        <f>O591*H591</f>
        <v>0</v>
      </c>
      <c r="Q591" s="185">
        <v>0</v>
      </c>
      <c r="R591" s="185">
        <f>Q591*H591</f>
        <v>0</v>
      </c>
      <c r="S591" s="185">
        <v>0</v>
      </c>
      <c r="T591" s="186">
        <f>S591*H591</f>
        <v>0</v>
      </c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R591" s="187" t="s">
        <v>400</v>
      </c>
      <c r="AT591" s="187" t="s">
        <v>353</v>
      </c>
      <c r="AU591" s="187" t="s">
        <v>81</v>
      </c>
      <c r="AY591" s="20" t="s">
        <v>128</v>
      </c>
      <c r="BE591" s="188">
        <f>IF(N591="základní",J591,0)</f>
        <v>0</v>
      </c>
      <c r="BF591" s="188">
        <f>IF(N591="snížená",J591,0)</f>
        <v>0</v>
      </c>
      <c r="BG591" s="188">
        <f>IF(N591="zákl. přenesená",J591,0)</f>
        <v>0</v>
      </c>
      <c r="BH591" s="188">
        <f>IF(N591="sníž. přenesená",J591,0)</f>
        <v>0</v>
      </c>
      <c r="BI591" s="188">
        <f>IF(N591="nulová",J591,0)</f>
        <v>0</v>
      </c>
      <c r="BJ591" s="20" t="s">
        <v>79</v>
      </c>
      <c r="BK591" s="188">
        <f>ROUND(I591*H591,2)</f>
        <v>0</v>
      </c>
      <c r="BL591" s="20" t="s">
        <v>275</v>
      </c>
      <c r="BM591" s="187" t="s">
        <v>845</v>
      </c>
    </row>
    <row r="592" spans="1:65" s="2" customFormat="1">
      <c r="A592" s="37"/>
      <c r="B592" s="38"/>
      <c r="C592" s="39"/>
      <c r="D592" s="189" t="s">
        <v>136</v>
      </c>
      <c r="E592" s="39"/>
      <c r="F592" s="190" t="s">
        <v>830</v>
      </c>
      <c r="G592" s="39"/>
      <c r="H592" s="39"/>
      <c r="I592" s="191"/>
      <c r="J592" s="39"/>
      <c r="K592" s="39"/>
      <c r="L592" s="42"/>
      <c r="M592" s="192"/>
      <c r="N592" s="193"/>
      <c r="O592" s="67"/>
      <c r="P592" s="67"/>
      <c r="Q592" s="67"/>
      <c r="R592" s="67"/>
      <c r="S592" s="67"/>
      <c r="T592" s="68"/>
      <c r="U592" s="37"/>
      <c r="V592" s="37"/>
      <c r="W592" s="37"/>
      <c r="X592" s="37"/>
      <c r="Y592" s="37"/>
      <c r="Z592" s="37"/>
      <c r="AA592" s="37"/>
      <c r="AB592" s="37"/>
      <c r="AC592" s="37"/>
      <c r="AD592" s="37"/>
      <c r="AE592" s="37"/>
      <c r="AT592" s="20" t="s">
        <v>136</v>
      </c>
      <c r="AU592" s="20" t="s">
        <v>81</v>
      </c>
    </row>
    <row r="593" spans="1:65" s="14" customFormat="1">
      <c r="B593" s="207"/>
      <c r="C593" s="208"/>
      <c r="D593" s="189" t="s">
        <v>146</v>
      </c>
      <c r="E593" s="209" t="s">
        <v>19</v>
      </c>
      <c r="F593" s="210" t="s">
        <v>823</v>
      </c>
      <c r="G593" s="208"/>
      <c r="H593" s="209" t="s">
        <v>19</v>
      </c>
      <c r="I593" s="211"/>
      <c r="J593" s="208"/>
      <c r="K593" s="208"/>
      <c r="L593" s="212"/>
      <c r="M593" s="213"/>
      <c r="N593" s="214"/>
      <c r="O593" s="214"/>
      <c r="P593" s="214"/>
      <c r="Q593" s="214"/>
      <c r="R593" s="214"/>
      <c r="S593" s="214"/>
      <c r="T593" s="215"/>
      <c r="AT593" s="216" t="s">
        <v>146</v>
      </c>
      <c r="AU593" s="216" t="s">
        <v>81</v>
      </c>
      <c r="AV593" s="14" t="s">
        <v>79</v>
      </c>
      <c r="AW593" s="14" t="s">
        <v>32</v>
      </c>
      <c r="AX593" s="14" t="s">
        <v>72</v>
      </c>
      <c r="AY593" s="216" t="s">
        <v>128</v>
      </c>
    </row>
    <row r="594" spans="1:65" s="13" customFormat="1">
      <c r="B594" s="196"/>
      <c r="C594" s="197"/>
      <c r="D594" s="189" t="s">
        <v>146</v>
      </c>
      <c r="E594" s="198" t="s">
        <v>19</v>
      </c>
      <c r="F594" s="199" t="s">
        <v>846</v>
      </c>
      <c r="G594" s="197"/>
      <c r="H594" s="200">
        <v>2.44</v>
      </c>
      <c r="I594" s="201"/>
      <c r="J594" s="197"/>
      <c r="K594" s="197"/>
      <c r="L594" s="202"/>
      <c r="M594" s="203"/>
      <c r="N594" s="204"/>
      <c r="O594" s="204"/>
      <c r="P594" s="204"/>
      <c r="Q594" s="204"/>
      <c r="R594" s="204"/>
      <c r="S594" s="204"/>
      <c r="T594" s="205"/>
      <c r="AT594" s="206" t="s">
        <v>146</v>
      </c>
      <c r="AU594" s="206" t="s">
        <v>81</v>
      </c>
      <c r="AV594" s="13" t="s">
        <v>81</v>
      </c>
      <c r="AW594" s="13" t="s">
        <v>32</v>
      </c>
      <c r="AX594" s="13" t="s">
        <v>72</v>
      </c>
      <c r="AY594" s="206" t="s">
        <v>128</v>
      </c>
    </row>
    <row r="595" spans="1:65" s="16" customFormat="1">
      <c r="B595" s="242"/>
      <c r="C595" s="243"/>
      <c r="D595" s="189" t="s">
        <v>146</v>
      </c>
      <c r="E595" s="244" t="s">
        <v>19</v>
      </c>
      <c r="F595" s="245" t="s">
        <v>578</v>
      </c>
      <c r="G595" s="243"/>
      <c r="H595" s="246">
        <v>2.44</v>
      </c>
      <c r="I595" s="247"/>
      <c r="J595" s="243"/>
      <c r="K595" s="243"/>
      <c r="L595" s="248"/>
      <c r="M595" s="249"/>
      <c r="N595" s="250"/>
      <c r="O595" s="250"/>
      <c r="P595" s="250"/>
      <c r="Q595" s="250"/>
      <c r="R595" s="250"/>
      <c r="S595" s="250"/>
      <c r="T595" s="251"/>
      <c r="AT595" s="252" t="s">
        <v>146</v>
      </c>
      <c r="AU595" s="252" t="s">
        <v>81</v>
      </c>
      <c r="AV595" s="16" t="s">
        <v>86</v>
      </c>
      <c r="AW595" s="16" t="s">
        <v>32</v>
      </c>
      <c r="AX595" s="16" t="s">
        <v>72</v>
      </c>
      <c r="AY595" s="252" t="s">
        <v>128</v>
      </c>
    </row>
    <row r="596" spans="1:65" s="14" customFormat="1">
      <c r="B596" s="207"/>
      <c r="C596" s="208"/>
      <c r="D596" s="189" t="s">
        <v>146</v>
      </c>
      <c r="E596" s="209" t="s">
        <v>19</v>
      </c>
      <c r="F596" s="210" t="s">
        <v>841</v>
      </c>
      <c r="G596" s="208"/>
      <c r="H596" s="209" t="s">
        <v>19</v>
      </c>
      <c r="I596" s="211"/>
      <c r="J596" s="208"/>
      <c r="K596" s="208"/>
      <c r="L596" s="212"/>
      <c r="M596" s="213"/>
      <c r="N596" s="214"/>
      <c r="O596" s="214"/>
      <c r="P596" s="214"/>
      <c r="Q596" s="214"/>
      <c r="R596" s="214"/>
      <c r="S596" s="214"/>
      <c r="T596" s="215"/>
      <c r="AT596" s="216" t="s">
        <v>146</v>
      </c>
      <c r="AU596" s="216" t="s">
        <v>81</v>
      </c>
      <c r="AV596" s="14" t="s">
        <v>79</v>
      </c>
      <c r="AW596" s="14" t="s">
        <v>32</v>
      </c>
      <c r="AX596" s="14" t="s">
        <v>72</v>
      </c>
      <c r="AY596" s="216" t="s">
        <v>128</v>
      </c>
    </row>
    <row r="597" spans="1:65" s="13" customFormat="1">
      <c r="B597" s="196"/>
      <c r="C597" s="197"/>
      <c r="D597" s="189" t="s">
        <v>146</v>
      </c>
      <c r="E597" s="198" t="s">
        <v>19</v>
      </c>
      <c r="F597" s="199" t="s">
        <v>847</v>
      </c>
      <c r="G597" s="197"/>
      <c r="H597" s="200">
        <v>7.05</v>
      </c>
      <c r="I597" s="201"/>
      <c r="J597" s="197"/>
      <c r="K597" s="197"/>
      <c r="L597" s="202"/>
      <c r="M597" s="203"/>
      <c r="N597" s="204"/>
      <c r="O597" s="204"/>
      <c r="P597" s="204"/>
      <c r="Q597" s="204"/>
      <c r="R597" s="204"/>
      <c r="S597" s="204"/>
      <c r="T597" s="205"/>
      <c r="AT597" s="206" t="s">
        <v>146</v>
      </c>
      <c r="AU597" s="206" t="s">
        <v>81</v>
      </c>
      <c r="AV597" s="13" t="s">
        <v>81</v>
      </c>
      <c r="AW597" s="13" t="s">
        <v>32</v>
      </c>
      <c r="AX597" s="13" t="s">
        <v>72</v>
      </c>
      <c r="AY597" s="206" t="s">
        <v>128</v>
      </c>
    </row>
    <row r="598" spans="1:65" s="13" customFormat="1">
      <c r="B598" s="196"/>
      <c r="C598" s="197"/>
      <c r="D598" s="189" t="s">
        <v>146</v>
      </c>
      <c r="E598" s="198" t="s">
        <v>19</v>
      </c>
      <c r="F598" s="199" t="s">
        <v>848</v>
      </c>
      <c r="G598" s="197"/>
      <c r="H598" s="200">
        <v>6.6749999999999998</v>
      </c>
      <c r="I598" s="201"/>
      <c r="J598" s="197"/>
      <c r="K598" s="197"/>
      <c r="L598" s="202"/>
      <c r="M598" s="203"/>
      <c r="N598" s="204"/>
      <c r="O598" s="204"/>
      <c r="P598" s="204"/>
      <c r="Q598" s="204"/>
      <c r="R598" s="204"/>
      <c r="S598" s="204"/>
      <c r="T598" s="205"/>
      <c r="AT598" s="206" t="s">
        <v>146</v>
      </c>
      <c r="AU598" s="206" t="s">
        <v>81</v>
      </c>
      <c r="AV598" s="13" t="s">
        <v>81</v>
      </c>
      <c r="AW598" s="13" t="s">
        <v>32</v>
      </c>
      <c r="AX598" s="13" t="s">
        <v>72</v>
      </c>
      <c r="AY598" s="206" t="s">
        <v>128</v>
      </c>
    </row>
    <row r="599" spans="1:65" s="16" customFormat="1">
      <c r="B599" s="242"/>
      <c r="C599" s="243"/>
      <c r="D599" s="189" t="s">
        <v>146</v>
      </c>
      <c r="E599" s="244" t="s">
        <v>19</v>
      </c>
      <c r="F599" s="245" t="s">
        <v>578</v>
      </c>
      <c r="G599" s="243"/>
      <c r="H599" s="246">
        <v>13.725</v>
      </c>
      <c r="I599" s="247"/>
      <c r="J599" s="243"/>
      <c r="K599" s="243"/>
      <c r="L599" s="248"/>
      <c r="M599" s="249"/>
      <c r="N599" s="250"/>
      <c r="O599" s="250"/>
      <c r="P599" s="250"/>
      <c r="Q599" s="250"/>
      <c r="R599" s="250"/>
      <c r="S599" s="250"/>
      <c r="T599" s="251"/>
      <c r="AT599" s="252" t="s">
        <v>146</v>
      </c>
      <c r="AU599" s="252" t="s">
        <v>81</v>
      </c>
      <c r="AV599" s="16" t="s">
        <v>86</v>
      </c>
      <c r="AW599" s="16" t="s">
        <v>32</v>
      </c>
      <c r="AX599" s="16" t="s">
        <v>72</v>
      </c>
      <c r="AY599" s="252" t="s">
        <v>128</v>
      </c>
    </row>
    <row r="600" spans="1:65" s="15" customFormat="1">
      <c r="B600" s="221"/>
      <c r="C600" s="222"/>
      <c r="D600" s="189" t="s">
        <v>146</v>
      </c>
      <c r="E600" s="223" t="s">
        <v>19</v>
      </c>
      <c r="F600" s="224" t="s">
        <v>230</v>
      </c>
      <c r="G600" s="222"/>
      <c r="H600" s="225">
        <v>16.164999999999999</v>
      </c>
      <c r="I600" s="226"/>
      <c r="J600" s="222"/>
      <c r="K600" s="222"/>
      <c r="L600" s="227"/>
      <c r="M600" s="228"/>
      <c r="N600" s="229"/>
      <c r="O600" s="229"/>
      <c r="P600" s="229"/>
      <c r="Q600" s="229"/>
      <c r="R600" s="229"/>
      <c r="S600" s="229"/>
      <c r="T600" s="230"/>
      <c r="AT600" s="231" t="s">
        <v>146</v>
      </c>
      <c r="AU600" s="231" t="s">
        <v>81</v>
      </c>
      <c r="AV600" s="15" t="s">
        <v>89</v>
      </c>
      <c r="AW600" s="15" t="s">
        <v>32</v>
      </c>
      <c r="AX600" s="15" t="s">
        <v>79</v>
      </c>
      <c r="AY600" s="231" t="s">
        <v>128</v>
      </c>
    </row>
    <row r="601" spans="1:65" s="13" customFormat="1">
      <c r="B601" s="196"/>
      <c r="C601" s="197"/>
      <c r="D601" s="189" t="s">
        <v>146</v>
      </c>
      <c r="E601" s="197"/>
      <c r="F601" s="199" t="s">
        <v>849</v>
      </c>
      <c r="G601" s="197"/>
      <c r="H601" s="200">
        <v>19.398</v>
      </c>
      <c r="I601" s="201"/>
      <c r="J601" s="197"/>
      <c r="K601" s="197"/>
      <c r="L601" s="202"/>
      <c r="M601" s="203"/>
      <c r="N601" s="204"/>
      <c r="O601" s="204"/>
      <c r="P601" s="204"/>
      <c r="Q601" s="204"/>
      <c r="R601" s="204"/>
      <c r="S601" s="204"/>
      <c r="T601" s="205"/>
      <c r="AT601" s="206" t="s">
        <v>146</v>
      </c>
      <c r="AU601" s="206" t="s">
        <v>81</v>
      </c>
      <c r="AV601" s="13" t="s">
        <v>81</v>
      </c>
      <c r="AW601" s="13" t="s">
        <v>4</v>
      </c>
      <c r="AX601" s="13" t="s">
        <v>79</v>
      </c>
      <c r="AY601" s="206" t="s">
        <v>128</v>
      </c>
    </row>
    <row r="602" spans="1:65" s="2" customFormat="1" ht="16.5" customHeight="1">
      <c r="A602" s="37"/>
      <c r="B602" s="38"/>
      <c r="C602" s="176" t="s">
        <v>850</v>
      </c>
      <c r="D602" s="176" t="s">
        <v>130</v>
      </c>
      <c r="E602" s="177" t="s">
        <v>851</v>
      </c>
      <c r="F602" s="178" t="s">
        <v>852</v>
      </c>
      <c r="G602" s="179" t="s">
        <v>571</v>
      </c>
      <c r="H602" s="180">
        <v>140.12</v>
      </c>
      <c r="I602" s="181"/>
      <c r="J602" s="182">
        <f>ROUND(I602*H602,2)</f>
        <v>0</v>
      </c>
      <c r="K602" s="178" t="s">
        <v>134</v>
      </c>
      <c r="L602" s="42"/>
      <c r="M602" s="183" t="s">
        <v>19</v>
      </c>
      <c r="N602" s="184" t="s">
        <v>43</v>
      </c>
      <c r="O602" s="67"/>
      <c r="P602" s="185">
        <f>O602*H602</f>
        <v>0</v>
      </c>
      <c r="Q602" s="185">
        <v>0</v>
      </c>
      <c r="R602" s="185">
        <f>Q602*H602</f>
        <v>0</v>
      </c>
      <c r="S602" s="185">
        <v>0</v>
      </c>
      <c r="T602" s="186">
        <f>S602*H602</f>
        <v>0</v>
      </c>
      <c r="U602" s="37"/>
      <c r="V602" s="37"/>
      <c r="W602" s="37"/>
      <c r="X602" s="37"/>
      <c r="Y602" s="37"/>
      <c r="Z602" s="37"/>
      <c r="AA602" s="37"/>
      <c r="AB602" s="37"/>
      <c r="AC602" s="37"/>
      <c r="AD602" s="37"/>
      <c r="AE602" s="37"/>
      <c r="AR602" s="187" t="s">
        <v>275</v>
      </c>
      <c r="AT602" s="187" t="s">
        <v>130</v>
      </c>
      <c r="AU602" s="187" t="s">
        <v>81</v>
      </c>
      <c r="AY602" s="20" t="s">
        <v>128</v>
      </c>
      <c r="BE602" s="188">
        <f>IF(N602="základní",J602,0)</f>
        <v>0</v>
      </c>
      <c r="BF602" s="188">
        <f>IF(N602="snížená",J602,0)</f>
        <v>0</v>
      </c>
      <c r="BG602" s="188">
        <f>IF(N602="zákl. přenesená",J602,0)</f>
        <v>0</v>
      </c>
      <c r="BH602" s="188">
        <f>IF(N602="sníž. přenesená",J602,0)</f>
        <v>0</v>
      </c>
      <c r="BI602" s="188">
        <f>IF(N602="nulová",J602,0)</f>
        <v>0</v>
      </c>
      <c r="BJ602" s="20" t="s">
        <v>79</v>
      </c>
      <c r="BK602" s="188">
        <f>ROUND(I602*H602,2)</f>
        <v>0</v>
      </c>
      <c r="BL602" s="20" t="s">
        <v>275</v>
      </c>
      <c r="BM602" s="187" t="s">
        <v>853</v>
      </c>
    </row>
    <row r="603" spans="1:65" s="2" customFormat="1">
      <c r="A603" s="37"/>
      <c r="B603" s="38"/>
      <c r="C603" s="39"/>
      <c r="D603" s="189" t="s">
        <v>136</v>
      </c>
      <c r="E603" s="39"/>
      <c r="F603" s="190" t="s">
        <v>854</v>
      </c>
      <c r="G603" s="39"/>
      <c r="H603" s="39"/>
      <c r="I603" s="191"/>
      <c r="J603" s="39"/>
      <c r="K603" s="39"/>
      <c r="L603" s="42"/>
      <c r="M603" s="192"/>
      <c r="N603" s="193"/>
      <c r="O603" s="67"/>
      <c r="P603" s="67"/>
      <c r="Q603" s="67"/>
      <c r="R603" s="67"/>
      <c r="S603" s="67"/>
      <c r="T603" s="68"/>
      <c r="U603" s="37"/>
      <c r="V603" s="37"/>
      <c r="W603" s="37"/>
      <c r="X603" s="37"/>
      <c r="Y603" s="37"/>
      <c r="Z603" s="37"/>
      <c r="AA603" s="37"/>
      <c r="AB603" s="37"/>
      <c r="AC603" s="37"/>
      <c r="AD603" s="37"/>
      <c r="AE603" s="37"/>
      <c r="AT603" s="20" t="s">
        <v>136</v>
      </c>
      <c r="AU603" s="20" t="s">
        <v>81</v>
      </c>
    </row>
    <row r="604" spans="1:65" s="2" customFormat="1">
      <c r="A604" s="37"/>
      <c r="B604" s="38"/>
      <c r="C604" s="39"/>
      <c r="D604" s="194" t="s">
        <v>138</v>
      </c>
      <c r="E604" s="39"/>
      <c r="F604" s="195" t="s">
        <v>855</v>
      </c>
      <c r="G604" s="39"/>
      <c r="H604" s="39"/>
      <c r="I604" s="191"/>
      <c r="J604" s="39"/>
      <c r="K604" s="39"/>
      <c r="L604" s="42"/>
      <c r="M604" s="192"/>
      <c r="N604" s="193"/>
      <c r="O604" s="67"/>
      <c r="P604" s="67"/>
      <c r="Q604" s="67"/>
      <c r="R604" s="67"/>
      <c r="S604" s="67"/>
      <c r="T604" s="68"/>
      <c r="U604" s="37"/>
      <c r="V604" s="37"/>
      <c r="W604" s="37"/>
      <c r="X604" s="37"/>
      <c r="Y604" s="37"/>
      <c r="Z604" s="37"/>
      <c r="AA604" s="37"/>
      <c r="AB604" s="37"/>
      <c r="AC604" s="37"/>
      <c r="AD604" s="37"/>
      <c r="AE604" s="37"/>
      <c r="AT604" s="20" t="s">
        <v>138</v>
      </c>
      <c r="AU604" s="20" t="s">
        <v>81</v>
      </c>
    </row>
    <row r="605" spans="1:65" s="14" customFormat="1">
      <c r="B605" s="207"/>
      <c r="C605" s="208"/>
      <c r="D605" s="189" t="s">
        <v>146</v>
      </c>
      <c r="E605" s="209" t="s">
        <v>19</v>
      </c>
      <c r="F605" s="210" t="s">
        <v>822</v>
      </c>
      <c r="G605" s="208"/>
      <c r="H605" s="209" t="s">
        <v>19</v>
      </c>
      <c r="I605" s="211"/>
      <c r="J605" s="208"/>
      <c r="K605" s="208"/>
      <c r="L605" s="212"/>
      <c r="M605" s="213"/>
      <c r="N605" s="214"/>
      <c r="O605" s="214"/>
      <c r="P605" s="214"/>
      <c r="Q605" s="214"/>
      <c r="R605" s="214"/>
      <c r="S605" s="214"/>
      <c r="T605" s="215"/>
      <c r="AT605" s="216" t="s">
        <v>146</v>
      </c>
      <c r="AU605" s="216" t="s">
        <v>81</v>
      </c>
      <c r="AV605" s="14" t="s">
        <v>79</v>
      </c>
      <c r="AW605" s="14" t="s">
        <v>32</v>
      </c>
      <c r="AX605" s="14" t="s">
        <v>72</v>
      </c>
      <c r="AY605" s="216" t="s">
        <v>128</v>
      </c>
    </row>
    <row r="606" spans="1:65" s="14" customFormat="1">
      <c r="B606" s="207"/>
      <c r="C606" s="208"/>
      <c r="D606" s="189" t="s">
        <v>146</v>
      </c>
      <c r="E606" s="209" t="s">
        <v>19</v>
      </c>
      <c r="F606" s="210" t="s">
        <v>823</v>
      </c>
      <c r="G606" s="208"/>
      <c r="H606" s="209" t="s">
        <v>19</v>
      </c>
      <c r="I606" s="211"/>
      <c r="J606" s="208"/>
      <c r="K606" s="208"/>
      <c r="L606" s="212"/>
      <c r="M606" s="213"/>
      <c r="N606" s="214"/>
      <c r="O606" s="214"/>
      <c r="P606" s="214"/>
      <c r="Q606" s="214"/>
      <c r="R606" s="214"/>
      <c r="S606" s="214"/>
      <c r="T606" s="215"/>
      <c r="AT606" s="216" t="s">
        <v>146</v>
      </c>
      <c r="AU606" s="216" t="s">
        <v>81</v>
      </c>
      <c r="AV606" s="14" t="s">
        <v>79</v>
      </c>
      <c r="AW606" s="14" t="s">
        <v>32</v>
      </c>
      <c r="AX606" s="14" t="s">
        <v>72</v>
      </c>
      <c r="AY606" s="216" t="s">
        <v>128</v>
      </c>
    </row>
    <row r="607" spans="1:65" s="13" customFormat="1">
      <c r="B607" s="196"/>
      <c r="C607" s="197"/>
      <c r="D607" s="189" t="s">
        <v>146</v>
      </c>
      <c r="E607" s="198" t="s">
        <v>19</v>
      </c>
      <c r="F607" s="199" t="s">
        <v>856</v>
      </c>
      <c r="G607" s="197"/>
      <c r="H607" s="200">
        <v>38.119999999999997</v>
      </c>
      <c r="I607" s="201"/>
      <c r="J607" s="197"/>
      <c r="K607" s="197"/>
      <c r="L607" s="202"/>
      <c r="M607" s="203"/>
      <c r="N607" s="204"/>
      <c r="O607" s="204"/>
      <c r="P607" s="204"/>
      <c r="Q607" s="204"/>
      <c r="R607" s="204"/>
      <c r="S607" s="204"/>
      <c r="T607" s="205"/>
      <c r="AT607" s="206" t="s">
        <v>146</v>
      </c>
      <c r="AU607" s="206" t="s">
        <v>81</v>
      </c>
      <c r="AV607" s="13" t="s">
        <v>81</v>
      </c>
      <c r="AW607" s="13" t="s">
        <v>32</v>
      </c>
      <c r="AX607" s="13" t="s">
        <v>72</v>
      </c>
      <c r="AY607" s="206" t="s">
        <v>128</v>
      </c>
    </row>
    <row r="608" spans="1:65" s="14" customFormat="1">
      <c r="B608" s="207"/>
      <c r="C608" s="208"/>
      <c r="D608" s="189" t="s">
        <v>146</v>
      </c>
      <c r="E608" s="209" t="s">
        <v>19</v>
      </c>
      <c r="F608" s="210" t="s">
        <v>841</v>
      </c>
      <c r="G608" s="208"/>
      <c r="H608" s="209" t="s">
        <v>19</v>
      </c>
      <c r="I608" s="211"/>
      <c r="J608" s="208"/>
      <c r="K608" s="208"/>
      <c r="L608" s="212"/>
      <c r="M608" s="213"/>
      <c r="N608" s="214"/>
      <c r="O608" s="214"/>
      <c r="P608" s="214"/>
      <c r="Q608" s="214"/>
      <c r="R608" s="214"/>
      <c r="S608" s="214"/>
      <c r="T608" s="215"/>
      <c r="AT608" s="216" t="s">
        <v>146</v>
      </c>
      <c r="AU608" s="216" t="s">
        <v>81</v>
      </c>
      <c r="AV608" s="14" t="s">
        <v>79</v>
      </c>
      <c r="AW608" s="14" t="s">
        <v>32</v>
      </c>
      <c r="AX608" s="14" t="s">
        <v>72</v>
      </c>
      <c r="AY608" s="216" t="s">
        <v>128</v>
      </c>
    </row>
    <row r="609" spans="1:65" s="13" customFormat="1">
      <c r="B609" s="196"/>
      <c r="C609" s="197"/>
      <c r="D609" s="189" t="s">
        <v>146</v>
      </c>
      <c r="E609" s="198" t="s">
        <v>19</v>
      </c>
      <c r="F609" s="199" t="s">
        <v>857</v>
      </c>
      <c r="G609" s="197"/>
      <c r="H609" s="200">
        <v>102</v>
      </c>
      <c r="I609" s="201"/>
      <c r="J609" s="197"/>
      <c r="K609" s="197"/>
      <c r="L609" s="202"/>
      <c r="M609" s="203"/>
      <c r="N609" s="204"/>
      <c r="O609" s="204"/>
      <c r="P609" s="204"/>
      <c r="Q609" s="204"/>
      <c r="R609" s="204"/>
      <c r="S609" s="204"/>
      <c r="T609" s="205"/>
      <c r="AT609" s="206" t="s">
        <v>146</v>
      </c>
      <c r="AU609" s="206" t="s">
        <v>81</v>
      </c>
      <c r="AV609" s="13" t="s">
        <v>81</v>
      </c>
      <c r="AW609" s="13" t="s">
        <v>32</v>
      </c>
      <c r="AX609" s="13" t="s">
        <v>72</v>
      </c>
      <c r="AY609" s="206" t="s">
        <v>128</v>
      </c>
    </row>
    <row r="610" spans="1:65" s="15" customFormat="1">
      <c r="B610" s="221"/>
      <c r="C610" s="222"/>
      <c r="D610" s="189" t="s">
        <v>146</v>
      </c>
      <c r="E610" s="223" t="s">
        <v>19</v>
      </c>
      <c r="F610" s="224" t="s">
        <v>230</v>
      </c>
      <c r="G610" s="222"/>
      <c r="H610" s="225">
        <v>140.12</v>
      </c>
      <c r="I610" s="226"/>
      <c r="J610" s="222"/>
      <c r="K610" s="222"/>
      <c r="L610" s="227"/>
      <c r="M610" s="228"/>
      <c r="N610" s="229"/>
      <c r="O610" s="229"/>
      <c r="P610" s="229"/>
      <c r="Q610" s="229"/>
      <c r="R610" s="229"/>
      <c r="S610" s="229"/>
      <c r="T610" s="230"/>
      <c r="AT610" s="231" t="s">
        <v>146</v>
      </c>
      <c r="AU610" s="231" t="s">
        <v>81</v>
      </c>
      <c r="AV610" s="15" t="s">
        <v>89</v>
      </c>
      <c r="AW610" s="15" t="s">
        <v>32</v>
      </c>
      <c r="AX610" s="15" t="s">
        <v>79</v>
      </c>
      <c r="AY610" s="231" t="s">
        <v>128</v>
      </c>
    </row>
    <row r="611" spans="1:65" s="2" customFormat="1" ht="16.5" customHeight="1">
      <c r="A611" s="37"/>
      <c r="B611" s="38"/>
      <c r="C611" s="232" t="s">
        <v>858</v>
      </c>
      <c r="D611" s="232" t="s">
        <v>353</v>
      </c>
      <c r="E611" s="233" t="s">
        <v>827</v>
      </c>
      <c r="F611" s="234" t="s">
        <v>828</v>
      </c>
      <c r="G611" s="235" t="s">
        <v>142</v>
      </c>
      <c r="H611" s="236">
        <v>3.8519999999999999</v>
      </c>
      <c r="I611" s="237"/>
      <c r="J611" s="238">
        <f>ROUND(I611*H611,2)</f>
        <v>0</v>
      </c>
      <c r="K611" s="234" t="s">
        <v>19</v>
      </c>
      <c r="L611" s="239"/>
      <c r="M611" s="240" t="s">
        <v>19</v>
      </c>
      <c r="N611" s="241" t="s">
        <v>43</v>
      </c>
      <c r="O611" s="67"/>
      <c r="P611" s="185">
        <f>O611*H611</f>
        <v>0</v>
      </c>
      <c r="Q611" s="185">
        <v>0</v>
      </c>
      <c r="R611" s="185">
        <f>Q611*H611</f>
        <v>0</v>
      </c>
      <c r="S611" s="185">
        <v>0</v>
      </c>
      <c r="T611" s="186">
        <f>S611*H611</f>
        <v>0</v>
      </c>
      <c r="U611" s="37"/>
      <c r="V611" s="37"/>
      <c r="W611" s="37"/>
      <c r="X611" s="37"/>
      <c r="Y611" s="37"/>
      <c r="Z611" s="37"/>
      <c r="AA611" s="37"/>
      <c r="AB611" s="37"/>
      <c r="AC611" s="37"/>
      <c r="AD611" s="37"/>
      <c r="AE611" s="37"/>
      <c r="AR611" s="187" t="s">
        <v>400</v>
      </c>
      <c r="AT611" s="187" t="s">
        <v>353</v>
      </c>
      <c r="AU611" s="187" t="s">
        <v>81</v>
      </c>
      <c r="AY611" s="20" t="s">
        <v>128</v>
      </c>
      <c r="BE611" s="188">
        <f>IF(N611="základní",J611,0)</f>
        <v>0</v>
      </c>
      <c r="BF611" s="188">
        <f>IF(N611="snížená",J611,0)</f>
        <v>0</v>
      </c>
      <c r="BG611" s="188">
        <f>IF(N611="zákl. přenesená",J611,0)</f>
        <v>0</v>
      </c>
      <c r="BH611" s="188">
        <f>IF(N611="sníž. přenesená",J611,0)</f>
        <v>0</v>
      </c>
      <c r="BI611" s="188">
        <f>IF(N611="nulová",J611,0)</f>
        <v>0</v>
      </c>
      <c r="BJ611" s="20" t="s">
        <v>79</v>
      </c>
      <c r="BK611" s="188">
        <f>ROUND(I611*H611,2)</f>
        <v>0</v>
      </c>
      <c r="BL611" s="20" t="s">
        <v>275</v>
      </c>
      <c r="BM611" s="187" t="s">
        <v>859</v>
      </c>
    </row>
    <row r="612" spans="1:65" s="2" customFormat="1">
      <c r="A612" s="37"/>
      <c r="B612" s="38"/>
      <c r="C612" s="39"/>
      <c r="D612" s="189" t="s">
        <v>136</v>
      </c>
      <c r="E612" s="39"/>
      <c r="F612" s="190" t="s">
        <v>830</v>
      </c>
      <c r="G612" s="39"/>
      <c r="H612" s="39"/>
      <c r="I612" s="191"/>
      <c r="J612" s="39"/>
      <c r="K612" s="39"/>
      <c r="L612" s="42"/>
      <c r="M612" s="192"/>
      <c r="N612" s="193"/>
      <c r="O612" s="67"/>
      <c r="P612" s="67"/>
      <c r="Q612" s="67"/>
      <c r="R612" s="67"/>
      <c r="S612" s="67"/>
      <c r="T612" s="68"/>
      <c r="U612" s="37"/>
      <c r="V612" s="37"/>
      <c r="W612" s="37"/>
      <c r="X612" s="37"/>
      <c r="Y612" s="37"/>
      <c r="Z612" s="37"/>
      <c r="AA612" s="37"/>
      <c r="AB612" s="37"/>
      <c r="AC612" s="37"/>
      <c r="AD612" s="37"/>
      <c r="AE612" s="37"/>
      <c r="AT612" s="20" t="s">
        <v>136</v>
      </c>
      <c r="AU612" s="20" t="s">
        <v>81</v>
      </c>
    </row>
    <row r="613" spans="1:65" s="14" customFormat="1">
      <c r="B613" s="207"/>
      <c r="C613" s="208"/>
      <c r="D613" s="189" t="s">
        <v>146</v>
      </c>
      <c r="E613" s="209" t="s">
        <v>19</v>
      </c>
      <c r="F613" s="210" t="s">
        <v>823</v>
      </c>
      <c r="G613" s="208"/>
      <c r="H613" s="209" t="s">
        <v>19</v>
      </c>
      <c r="I613" s="211"/>
      <c r="J613" s="208"/>
      <c r="K613" s="208"/>
      <c r="L613" s="212"/>
      <c r="M613" s="213"/>
      <c r="N613" s="214"/>
      <c r="O613" s="214"/>
      <c r="P613" s="214"/>
      <c r="Q613" s="214"/>
      <c r="R613" s="214"/>
      <c r="S613" s="214"/>
      <c r="T613" s="215"/>
      <c r="AT613" s="216" t="s">
        <v>146</v>
      </c>
      <c r="AU613" s="216" t="s">
        <v>81</v>
      </c>
      <c r="AV613" s="14" t="s">
        <v>79</v>
      </c>
      <c r="AW613" s="14" t="s">
        <v>32</v>
      </c>
      <c r="AX613" s="14" t="s">
        <v>72</v>
      </c>
      <c r="AY613" s="216" t="s">
        <v>128</v>
      </c>
    </row>
    <row r="614" spans="1:65" s="13" customFormat="1">
      <c r="B614" s="196"/>
      <c r="C614" s="197"/>
      <c r="D614" s="189" t="s">
        <v>146</v>
      </c>
      <c r="E614" s="198" t="s">
        <v>19</v>
      </c>
      <c r="F614" s="199" t="s">
        <v>860</v>
      </c>
      <c r="G614" s="197"/>
      <c r="H614" s="200">
        <v>0.91500000000000004</v>
      </c>
      <c r="I614" s="201"/>
      <c r="J614" s="197"/>
      <c r="K614" s="197"/>
      <c r="L614" s="202"/>
      <c r="M614" s="203"/>
      <c r="N614" s="204"/>
      <c r="O614" s="204"/>
      <c r="P614" s="204"/>
      <c r="Q614" s="204"/>
      <c r="R614" s="204"/>
      <c r="S614" s="204"/>
      <c r="T614" s="205"/>
      <c r="AT614" s="206" t="s">
        <v>146</v>
      </c>
      <c r="AU614" s="206" t="s">
        <v>81</v>
      </c>
      <c r="AV614" s="13" t="s">
        <v>81</v>
      </c>
      <c r="AW614" s="13" t="s">
        <v>32</v>
      </c>
      <c r="AX614" s="13" t="s">
        <v>72</v>
      </c>
      <c r="AY614" s="206" t="s">
        <v>128</v>
      </c>
    </row>
    <row r="615" spans="1:65" s="14" customFormat="1">
      <c r="B615" s="207"/>
      <c r="C615" s="208"/>
      <c r="D615" s="189" t="s">
        <v>146</v>
      </c>
      <c r="E615" s="209" t="s">
        <v>19</v>
      </c>
      <c r="F615" s="210" t="s">
        <v>841</v>
      </c>
      <c r="G615" s="208"/>
      <c r="H615" s="209" t="s">
        <v>19</v>
      </c>
      <c r="I615" s="211"/>
      <c r="J615" s="208"/>
      <c r="K615" s="208"/>
      <c r="L615" s="212"/>
      <c r="M615" s="213"/>
      <c r="N615" s="214"/>
      <c r="O615" s="214"/>
      <c r="P615" s="214"/>
      <c r="Q615" s="214"/>
      <c r="R615" s="214"/>
      <c r="S615" s="214"/>
      <c r="T615" s="215"/>
      <c r="AT615" s="216" t="s">
        <v>146</v>
      </c>
      <c r="AU615" s="216" t="s">
        <v>81</v>
      </c>
      <c r="AV615" s="14" t="s">
        <v>79</v>
      </c>
      <c r="AW615" s="14" t="s">
        <v>32</v>
      </c>
      <c r="AX615" s="14" t="s">
        <v>72</v>
      </c>
      <c r="AY615" s="216" t="s">
        <v>128</v>
      </c>
    </row>
    <row r="616" spans="1:65" s="13" customFormat="1">
      <c r="B616" s="196"/>
      <c r="C616" s="197"/>
      <c r="D616" s="189" t="s">
        <v>146</v>
      </c>
      <c r="E616" s="198" t="s">
        <v>19</v>
      </c>
      <c r="F616" s="199" t="s">
        <v>861</v>
      </c>
      <c r="G616" s="197"/>
      <c r="H616" s="200">
        <v>2.2949999999999999</v>
      </c>
      <c r="I616" s="201"/>
      <c r="J616" s="197"/>
      <c r="K616" s="197"/>
      <c r="L616" s="202"/>
      <c r="M616" s="203"/>
      <c r="N616" s="204"/>
      <c r="O616" s="204"/>
      <c r="P616" s="204"/>
      <c r="Q616" s="204"/>
      <c r="R616" s="204"/>
      <c r="S616" s="204"/>
      <c r="T616" s="205"/>
      <c r="AT616" s="206" t="s">
        <v>146</v>
      </c>
      <c r="AU616" s="206" t="s">
        <v>81</v>
      </c>
      <c r="AV616" s="13" t="s">
        <v>81</v>
      </c>
      <c r="AW616" s="13" t="s">
        <v>32</v>
      </c>
      <c r="AX616" s="13" t="s">
        <v>72</v>
      </c>
      <c r="AY616" s="206" t="s">
        <v>128</v>
      </c>
    </row>
    <row r="617" spans="1:65" s="15" customFormat="1">
      <c r="B617" s="221"/>
      <c r="C617" s="222"/>
      <c r="D617" s="189" t="s">
        <v>146</v>
      </c>
      <c r="E617" s="223" t="s">
        <v>19</v>
      </c>
      <c r="F617" s="224" t="s">
        <v>230</v>
      </c>
      <c r="G617" s="222"/>
      <c r="H617" s="225">
        <v>3.21</v>
      </c>
      <c r="I617" s="226"/>
      <c r="J617" s="222"/>
      <c r="K617" s="222"/>
      <c r="L617" s="227"/>
      <c r="M617" s="228"/>
      <c r="N617" s="229"/>
      <c r="O617" s="229"/>
      <c r="P617" s="229"/>
      <c r="Q617" s="229"/>
      <c r="R617" s="229"/>
      <c r="S617" s="229"/>
      <c r="T617" s="230"/>
      <c r="AT617" s="231" t="s">
        <v>146</v>
      </c>
      <c r="AU617" s="231" t="s">
        <v>81</v>
      </c>
      <c r="AV617" s="15" t="s">
        <v>89</v>
      </c>
      <c r="AW617" s="15" t="s">
        <v>32</v>
      </c>
      <c r="AX617" s="15" t="s">
        <v>79</v>
      </c>
      <c r="AY617" s="231" t="s">
        <v>128</v>
      </c>
    </row>
    <row r="618" spans="1:65" s="13" customFormat="1">
      <c r="B618" s="196"/>
      <c r="C618" s="197"/>
      <c r="D618" s="189" t="s">
        <v>146</v>
      </c>
      <c r="E618" s="197"/>
      <c r="F618" s="199" t="s">
        <v>862</v>
      </c>
      <c r="G618" s="197"/>
      <c r="H618" s="200">
        <v>3.8519999999999999</v>
      </c>
      <c r="I618" s="201"/>
      <c r="J618" s="197"/>
      <c r="K618" s="197"/>
      <c r="L618" s="202"/>
      <c r="M618" s="203"/>
      <c r="N618" s="204"/>
      <c r="O618" s="204"/>
      <c r="P618" s="204"/>
      <c r="Q618" s="204"/>
      <c r="R618" s="204"/>
      <c r="S618" s="204"/>
      <c r="T618" s="205"/>
      <c r="AT618" s="206" t="s">
        <v>146</v>
      </c>
      <c r="AU618" s="206" t="s">
        <v>81</v>
      </c>
      <c r="AV618" s="13" t="s">
        <v>81</v>
      </c>
      <c r="AW618" s="13" t="s">
        <v>4</v>
      </c>
      <c r="AX618" s="13" t="s">
        <v>79</v>
      </c>
      <c r="AY618" s="206" t="s">
        <v>128</v>
      </c>
    </row>
    <row r="619" spans="1:65" s="2" customFormat="1" ht="21.75" customHeight="1">
      <c r="A619" s="37"/>
      <c r="B619" s="38"/>
      <c r="C619" s="176" t="s">
        <v>863</v>
      </c>
      <c r="D619" s="176" t="s">
        <v>130</v>
      </c>
      <c r="E619" s="177" t="s">
        <v>864</v>
      </c>
      <c r="F619" s="178" t="s">
        <v>865</v>
      </c>
      <c r="G619" s="179" t="s">
        <v>571</v>
      </c>
      <c r="H619" s="180">
        <v>608.05999999999995</v>
      </c>
      <c r="I619" s="181"/>
      <c r="J619" s="182">
        <f>ROUND(I619*H619,2)</f>
        <v>0</v>
      </c>
      <c r="K619" s="178" t="s">
        <v>19</v>
      </c>
      <c r="L619" s="42"/>
      <c r="M619" s="183" t="s">
        <v>19</v>
      </c>
      <c r="N619" s="184" t="s">
        <v>43</v>
      </c>
      <c r="O619" s="67"/>
      <c r="P619" s="185">
        <f>O619*H619</f>
        <v>0</v>
      </c>
      <c r="Q619" s="185">
        <v>0</v>
      </c>
      <c r="R619" s="185">
        <f>Q619*H619</f>
        <v>0</v>
      </c>
      <c r="S619" s="185">
        <v>0</v>
      </c>
      <c r="T619" s="186">
        <f>S619*H619</f>
        <v>0</v>
      </c>
      <c r="U619" s="37"/>
      <c r="V619" s="37"/>
      <c r="W619" s="37"/>
      <c r="X619" s="37"/>
      <c r="Y619" s="37"/>
      <c r="Z619" s="37"/>
      <c r="AA619" s="37"/>
      <c r="AB619" s="37"/>
      <c r="AC619" s="37"/>
      <c r="AD619" s="37"/>
      <c r="AE619" s="37"/>
      <c r="AR619" s="187" t="s">
        <v>275</v>
      </c>
      <c r="AT619" s="187" t="s">
        <v>130</v>
      </c>
      <c r="AU619" s="187" t="s">
        <v>81</v>
      </c>
      <c r="AY619" s="20" t="s">
        <v>128</v>
      </c>
      <c r="BE619" s="188">
        <f>IF(N619="základní",J619,0)</f>
        <v>0</v>
      </c>
      <c r="BF619" s="188">
        <f>IF(N619="snížená",J619,0)</f>
        <v>0</v>
      </c>
      <c r="BG619" s="188">
        <f>IF(N619="zákl. přenesená",J619,0)</f>
        <v>0</v>
      </c>
      <c r="BH619" s="188">
        <f>IF(N619="sníž. přenesená",J619,0)</f>
        <v>0</v>
      </c>
      <c r="BI619" s="188">
        <f>IF(N619="nulová",J619,0)</f>
        <v>0</v>
      </c>
      <c r="BJ619" s="20" t="s">
        <v>79</v>
      </c>
      <c r="BK619" s="188">
        <f>ROUND(I619*H619,2)</f>
        <v>0</v>
      </c>
      <c r="BL619" s="20" t="s">
        <v>275</v>
      </c>
      <c r="BM619" s="187" t="s">
        <v>866</v>
      </c>
    </row>
    <row r="620" spans="1:65" s="2" customFormat="1">
      <c r="A620" s="37"/>
      <c r="B620" s="38"/>
      <c r="C620" s="39"/>
      <c r="D620" s="189" t="s">
        <v>136</v>
      </c>
      <c r="E620" s="39"/>
      <c r="F620" s="190" t="s">
        <v>867</v>
      </c>
      <c r="G620" s="39"/>
      <c r="H620" s="39"/>
      <c r="I620" s="191"/>
      <c r="J620" s="39"/>
      <c r="K620" s="39"/>
      <c r="L620" s="42"/>
      <c r="M620" s="192"/>
      <c r="N620" s="193"/>
      <c r="O620" s="67"/>
      <c r="P620" s="67"/>
      <c r="Q620" s="67"/>
      <c r="R620" s="67"/>
      <c r="S620" s="67"/>
      <c r="T620" s="68"/>
      <c r="U620" s="37"/>
      <c r="V620" s="37"/>
      <c r="W620" s="37"/>
      <c r="X620" s="37"/>
      <c r="Y620" s="37"/>
      <c r="Z620" s="37"/>
      <c r="AA620" s="37"/>
      <c r="AB620" s="37"/>
      <c r="AC620" s="37"/>
      <c r="AD620" s="37"/>
      <c r="AE620" s="37"/>
      <c r="AT620" s="20" t="s">
        <v>136</v>
      </c>
      <c r="AU620" s="20" t="s">
        <v>81</v>
      </c>
    </row>
    <row r="621" spans="1:65" s="14" customFormat="1">
      <c r="B621" s="207"/>
      <c r="C621" s="208"/>
      <c r="D621" s="189" t="s">
        <v>146</v>
      </c>
      <c r="E621" s="209" t="s">
        <v>19</v>
      </c>
      <c r="F621" s="210" t="s">
        <v>822</v>
      </c>
      <c r="G621" s="208"/>
      <c r="H621" s="209" t="s">
        <v>19</v>
      </c>
      <c r="I621" s="211"/>
      <c r="J621" s="208"/>
      <c r="K621" s="208"/>
      <c r="L621" s="212"/>
      <c r="M621" s="213"/>
      <c r="N621" s="214"/>
      <c r="O621" s="214"/>
      <c r="P621" s="214"/>
      <c r="Q621" s="214"/>
      <c r="R621" s="214"/>
      <c r="S621" s="214"/>
      <c r="T621" s="215"/>
      <c r="AT621" s="216" t="s">
        <v>146</v>
      </c>
      <c r="AU621" s="216" t="s">
        <v>81</v>
      </c>
      <c r="AV621" s="14" t="s">
        <v>79</v>
      </c>
      <c r="AW621" s="14" t="s">
        <v>32</v>
      </c>
      <c r="AX621" s="14" t="s">
        <v>72</v>
      </c>
      <c r="AY621" s="216" t="s">
        <v>128</v>
      </c>
    </row>
    <row r="622" spans="1:65" s="14" customFormat="1">
      <c r="B622" s="207"/>
      <c r="C622" s="208"/>
      <c r="D622" s="189" t="s">
        <v>146</v>
      </c>
      <c r="E622" s="209" t="s">
        <v>19</v>
      </c>
      <c r="F622" s="210" t="s">
        <v>823</v>
      </c>
      <c r="G622" s="208"/>
      <c r="H622" s="209" t="s">
        <v>19</v>
      </c>
      <c r="I622" s="211"/>
      <c r="J622" s="208"/>
      <c r="K622" s="208"/>
      <c r="L622" s="212"/>
      <c r="M622" s="213"/>
      <c r="N622" s="214"/>
      <c r="O622" s="214"/>
      <c r="P622" s="214"/>
      <c r="Q622" s="214"/>
      <c r="R622" s="214"/>
      <c r="S622" s="214"/>
      <c r="T622" s="215"/>
      <c r="AT622" s="216" t="s">
        <v>146</v>
      </c>
      <c r="AU622" s="216" t="s">
        <v>81</v>
      </c>
      <c r="AV622" s="14" t="s">
        <v>79</v>
      </c>
      <c r="AW622" s="14" t="s">
        <v>32</v>
      </c>
      <c r="AX622" s="14" t="s">
        <v>72</v>
      </c>
      <c r="AY622" s="216" t="s">
        <v>128</v>
      </c>
    </row>
    <row r="623" spans="1:65" s="13" customFormat="1">
      <c r="B623" s="196"/>
      <c r="C623" s="197"/>
      <c r="D623" s="189" t="s">
        <v>146</v>
      </c>
      <c r="E623" s="198" t="s">
        <v>19</v>
      </c>
      <c r="F623" s="199" t="s">
        <v>868</v>
      </c>
      <c r="G623" s="197"/>
      <c r="H623" s="200">
        <v>49</v>
      </c>
      <c r="I623" s="201"/>
      <c r="J623" s="197"/>
      <c r="K623" s="197"/>
      <c r="L623" s="202"/>
      <c r="M623" s="203"/>
      <c r="N623" s="204"/>
      <c r="O623" s="204"/>
      <c r="P623" s="204"/>
      <c r="Q623" s="204"/>
      <c r="R623" s="204"/>
      <c r="S623" s="204"/>
      <c r="T623" s="205"/>
      <c r="AT623" s="206" t="s">
        <v>146</v>
      </c>
      <c r="AU623" s="206" t="s">
        <v>81</v>
      </c>
      <c r="AV623" s="13" t="s">
        <v>81</v>
      </c>
      <c r="AW623" s="13" t="s">
        <v>32</v>
      </c>
      <c r="AX623" s="13" t="s">
        <v>72</v>
      </c>
      <c r="AY623" s="206" t="s">
        <v>128</v>
      </c>
    </row>
    <row r="624" spans="1:65" s="13" customFormat="1">
      <c r="B624" s="196"/>
      <c r="C624" s="197"/>
      <c r="D624" s="189" t="s">
        <v>146</v>
      </c>
      <c r="E624" s="198" t="s">
        <v>19</v>
      </c>
      <c r="F624" s="199" t="s">
        <v>869</v>
      </c>
      <c r="G624" s="197"/>
      <c r="H624" s="200">
        <v>19.059999999999999</v>
      </c>
      <c r="I624" s="201"/>
      <c r="J624" s="197"/>
      <c r="K624" s="197"/>
      <c r="L624" s="202"/>
      <c r="M624" s="203"/>
      <c r="N624" s="204"/>
      <c r="O624" s="204"/>
      <c r="P624" s="204"/>
      <c r="Q624" s="204"/>
      <c r="R624" s="204"/>
      <c r="S624" s="204"/>
      <c r="T624" s="205"/>
      <c r="AT624" s="206" t="s">
        <v>146</v>
      </c>
      <c r="AU624" s="206" t="s">
        <v>81</v>
      </c>
      <c r="AV624" s="13" t="s">
        <v>81</v>
      </c>
      <c r="AW624" s="13" t="s">
        <v>32</v>
      </c>
      <c r="AX624" s="13" t="s">
        <v>72</v>
      </c>
      <c r="AY624" s="206" t="s">
        <v>128</v>
      </c>
    </row>
    <row r="625" spans="1:65" s="16" customFormat="1">
      <c r="B625" s="242"/>
      <c r="C625" s="243"/>
      <c r="D625" s="189" t="s">
        <v>146</v>
      </c>
      <c r="E625" s="244" t="s">
        <v>19</v>
      </c>
      <c r="F625" s="245" t="s">
        <v>578</v>
      </c>
      <c r="G625" s="243"/>
      <c r="H625" s="246">
        <v>68.06</v>
      </c>
      <c r="I625" s="247"/>
      <c r="J625" s="243"/>
      <c r="K625" s="243"/>
      <c r="L625" s="248"/>
      <c r="M625" s="249"/>
      <c r="N625" s="250"/>
      <c r="O625" s="250"/>
      <c r="P625" s="250"/>
      <c r="Q625" s="250"/>
      <c r="R625" s="250"/>
      <c r="S625" s="250"/>
      <c r="T625" s="251"/>
      <c r="AT625" s="252" t="s">
        <v>146</v>
      </c>
      <c r="AU625" s="252" t="s">
        <v>81</v>
      </c>
      <c r="AV625" s="16" t="s">
        <v>86</v>
      </c>
      <c r="AW625" s="16" t="s">
        <v>32</v>
      </c>
      <c r="AX625" s="16" t="s">
        <v>72</v>
      </c>
      <c r="AY625" s="252" t="s">
        <v>128</v>
      </c>
    </row>
    <row r="626" spans="1:65" s="14" customFormat="1">
      <c r="B626" s="207"/>
      <c r="C626" s="208"/>
      <c r="D626" s="189" t="s">
        <v>146</v>
      </c>
      <c r="E626" s="209" t="s">
        <v>19</v>
      </c>
      <c r="F626" s="210" t="s">
        <v>841</v>
      </c>
      <c r="G626" s="208"/>
      <c r="H626" s="209" t="s">
        <v>19</v>
      </c>
      <c r="I626" s="211"/>
      <c r="J626" s="208"/>
      <c r="K626" s="208"/>
      <c r="L626" s="212"/>
      <c r="M626" s="213"/>
      <c r="N626" s="214"/>
      <c r="O626" s="214"/>
      <c r="P626" s="214"/>
      <c r="Q626" s="214"/>
      <c r="R626" s="214"/>
      <c r="S626" s="214"/>
      <c r="T626" s="215"/>
      <c r="AT626" s="216" t="s">
        <v>146</v>
      </c>
      <c r="AU626" s="216" t="s">
        <v>81</v>
      </c>
      <c r="AV626" s="14" t="s">
        <v>79</v>
      </c>
      <c r="AW626" s="14" t="s">
        <v>32</v>
      </c>
      <c r="AX626" s="14" t="s">
        <v>72</v>
      </c>
      <c r="AY626" s="216" t="s">
        <v>128</v>
      </c>
    </row>
    <row r="627" spans="1:65" s="13" customFormat="1">
      <c r="B627" s="196"/>
      <c r="C627" s="197"/>
      <c r="D627" s="189" t="s">
        <v>146</v>
      </c>
      <c r="E627" s="198" t="s">
        <v>19</v>
      </c>
      <c r="F627" s="199" t="s">
        <v>870</v>
      </c>
      <c r="G627" s="197"/>
      <c r="H627" s="200">
        <v>219</v>
      </c>
      <c r="I627" s="201"/>
      <c r="J627" s="197"/>
      <c r="K627" s="197"/>
      <c r="L627" s="202"/>
      <c r="M627" s="203"/>
      <c r="N627" s="204"/>
      <c r="O627" s="204"/>
      <c r="P627" s="204"/>
      <c r="Q627" s="204"/>
      <c r="R627" s="204"/>
      <c r="S627" s="204"/>
      <c r="T627" s="205"/>
      <c r="AT627" s="206" t="s">
        <v>146</v>
      </c>
      <c r="AU627" s="206" t="s">
        <v>81</v>
      </c>
      <c r="AV627" s="13" t="s">
        <v>81</v>
      </c>
      <c r="AW627" s="13" t="s">
        <v>32</v>
      </c>
      <c r="AX627" s="13" t="s">
        <v>72</v>
      </c>
      <c r="AY627" s="206" t="s">
        <v>128</v>
      </c>
    </row>
    <row r="628" spans="1:65" s="13" customFormat="1">
      <c r="B628" s="196"/>
      <c r="C628" s="197"/>
      <c r="D628" s="189" t="s">
        <v>146</v>
      </c>
      <c r="E628" s="198" t="s">
        <v>19</v>
      </c>
      <c r="F628" s="199" t="s">
        <v>871</v>
      </c>
      <c r="G628" s="197"/>
      <c r="H628" s="200">
        <v>131.6</v>
      </c>
      <c r="I628" s="201"/>
      <c r="J628" s="197"/>
      <c r="K628" s="197"/>
      <c r="L628" s="202"/>
      <c r="M628" s="203"/>
      <c r="N628" s="204"/>
      <c r="O628" s="204"/>
      <c r="P628" s="204"/>
      <c r="Q628" s="204"/>
      <c r="R628" s="204"/>
      <c r="S628" s="204"/>
      <c r="T628" s="205"/>
      <c r="AT628" s="206" t="s">
        <v>146</v>
      </c>
      <c r="AU628" s="206" t="s">
        <v>81</v>
      </c>
      <c r="AV628" s="13" t="s">
        <v>81</v>
      </c>
      <c r="AW628" s="13" t="s">
        <v>32</v>
      </c>
      <c r="AX628" s="13" t="s">
        <v>72</v>
      </c>
      <c r="AY628" s="206" t="s">
        <v>128</v>
      </c>
    </row>
    <row r="629" spans="1:65" s="13" customFormat="1">
      <c r="B629" s="196"/>
      <c r="C629" s="197"/>
      <c r="D629" s="189" t="s">
        <v>146</v>
      </c>
      <c r="E629" s="198" t="s">
        <v>19</v>
      </c>
      <c r="F629" s="199" t="s">
        <v>872</v>
      </c>
      <c r="G629" s="197"/>
      <c r="H629" s="200">
        <v>189.4</v>
      </c>
      <c r="I629" s="201"/>
      <c r="J629" s="197"/>
      <c r="K629" s="197"/>
      <c r="L629" s="202"/>
      <c r="M629" s="203"/>
      <c r="N629" s="204"/>
      <c r="O629" s="204"/>
      <c r="P629" s="204"/>
      <c r="Q629" s="204"/>
      <c r="R629" s="204"/>
      <c r="S629" s="204"/>
      <c r="T629" s="205"/>
      <c r="AT629" s="206" t="s">
        <v>146</v>
      </c>
      <c r="AU629" s="206" t="s">
        <v>81</v>
      </c>
      <c r="AV629" s="13" t="s">
        <v>81</v>
      </c>
      <c r="AW629" s="13" t="s">
        <v>32</v>
      </c>
      <c r="AX629" s="13" t="s">
        <v>72</v>
      </c>
      <c r="AY629" s="206" t="s">
        <v>128</v>
      </c>
    </row>
    <row r="630" spans="1:65" s="16" customFormat="1">
      <c r="B630" s="242"/>
      <c r="C630" s="243"/>
      <c r="D630" s="189" t="s">
        <v>146</v>
      </c>
      <c r="E630" s="244" t="s">
        <v>19</v>
      </c>
      <c r="F630" s="245" t="s">
        <v>578</v>
      </c>
      <c r="G630" s="243"/>
      <c r="H630" s="246">
        <v>540</v>
      </c>
      <c r="I630" s="247"/>
      <c r="J630" s="243"/>
      <c r="K630" s="243"/>
      <c r="L630" s="248"/>
      <c r="M630" s="249"/>
      <c r="N630" s="250"/>
      <c r="O630" s="250"/>
      <c r="P630" s="250"/>
      <c r="Q630" s="250"/>
      <c r="R630" s="250"/>
      <c r="S630" s="250"/>
      <c r="T630" s="251"/>
      <c r="AT630" s="252" t="s">
        <v>146</v>
      </c>
      <c r="AU630" s="252" t="s">
        <v>81</v>
      </c>
      <c r="AV630" s="16" t="s">
        <v>86</v>
      </c>
      <c r="AW630" s="16" t="s">
        <v>32</v>
      </c>
      <c r="AX630" s="16" t="s">
        <v>72</v>
      </c>
      <c r="AY630" s="252" t="s">
        <v>128</v>
      </c>
    </row>
    <row r="631" spans="1:65" s="15" customFormat="1">
      <c r="B631" s="221"/>
      <c r="C631" s="222"/>
      <c r="D631" s="189" t="s">
        <v>146</v>
      </c>
      <c r="E631" s="223" t="s">
        <v>19</v>
      </c>
      <c r="F631" s="224" t="s">
        <v>230</v>
      </c>
      <c r="G631" s="222"/>
      <c r="H631" s="225">
        <v>608.05999999999995</v>
      </c>
      <c r="I631" s="226"/>
      <c r="J631" s="222"/>
      <c r="K631" s="222"/>
      <c r="L631" s="227"/>
      <c r="M631" s="228"/>
      <c r="N631" s="229"/>
      <c r="O631" s="229"/>
      <c r="P631" s="229"/>
      <c r="Q631" s="229"/>
      <c r="R631" s="229"/>
      <c r="S631" s="229"/>
      <c r="T631" s="230"/>
      <c r="AT631" s="231" t="s">
        <v>146</v>
      </c>
      <c r="AU631" s="231" t="s">
        <v>81</v>
      </c>
      <c r="AV631" s="15" t="s">
        <v>89</v>
      </c>
      <c r="AW631" s="15" t="s">
        <v>32</v>
      </c>
      <c r="AX631" s="15" t="s">
        <v>79</v>
      </c>
      <c r="AY631" s="231" t="s">
        <v>128</v>
      </c>
    </row>
    <row r="632" spans="1:65" s="2" customFormat="1" ht="16.5" customHeight="1">
      <c r="A632" s="37"/>
      <c r="B632" s="38"/>
      <c r="C632" s="232" t="s">
        <v>873</v>
      </c>
      <c r="D632" s="232" t="s">
        <v>353</v>
      </c>
      <c r="E632" s="233" t="s">
        <v>827</v>
      </c>
      <c r="F632" s="234" t="s">
        <v>828</v>
      </c>
      <c r="G632" s="235" t="s">
        <v>142</v>
      </c>
      <c r="H632" s="236">
        <v>41.689</v>
      </c>
      <c r="I632" s="237"/>
      <c r="J632" s="238">
        <f>ROUND(I632*H632,2)</f>
        <v>0</v>
      </c>
      <c r="K632" s="234" t="s">
        <v>19</v>
      </c>
      <c r="L632" s="239"/>
      <c r="M632" s="240" t="s">
        <v>19</v>
      </c>
      <c r="N632" s="241" t="s">
        <v>43</v>
      </c>
      <c r="O632" s="67"/>
      <c r="P632" s="185">
        <f>O632*H632</f>
        <v>0</v>
      </c>
      <c r="Q632" s="185">
        <v>0</v>
      </c>
      <c r="R632" s="185">
        <f>Q632*H632</f>
        <v>0</v>
      </c>
      <c r="S632" s="185">
        <v>0</v>
      </c>
      <c r="T632" s="186">
        <f>S632*H632</f>
        <v>0</v>
      </c>
      <c r="U632" s="37"/>
      <c r="V632" s="37"/>
      <c r="W632" s="37"/>
      <c r="X632" s="37"/>
      <c r="Y632" s="37"/>
      <c r="Z632" s="37"/>
      <c r="AA632" s="37"/>
      <c r="AB632" s="37"/>
      <c r="AC632" s="37"/>
      <c r="AD632" s="37"/>
      <c r="AE632" s="37"/>
      <c r="AR632" s="187" t="s">
        <v>400</v>
      </c>
      <c r="AT632" s="187" t="s">
        <v>353</v>
      </c>
      <c r="AU632" s="187" t="s">
        <v>81</v>
      </c>
      <c r="AY632" s="20" t="s">
        <v>128</v>
      </c>
      <c r="BE632" s="188">
        <f>IF(N632="základní",J632,0)</f>
        <v>0</v>
      </c>
      <c r="BF632" s="188">
        <f>IF(N632="snížená",J632,0)</f>
        <v>0</v>
      </c>
      <c r="BG632" s="188">
        <f>IF(N632="zákl. přenesená",J632,0)</f>
        <v>0</v>
      </c>
      <c r="BH632" s="188">
        <f>IF(N632="sníž. přenesená",J632,0)</f>
        <v>0</v>
      </c>
      <c r="BI632" s="188">
        <f>IF(N632="nulová",J632,0)</f>
        <v>0</v>
      </c>
      <c r="BJ632" s="20" t="s">
        <v>79</v>
      </c>
      <c r="BK632" s="188">
        <f>ROUND(I632*H632,2)</f>
        <v>0</v>
      </c>
      <c r="BL632" s="20" t="s">
        <v>275</v>
      </c>
      <c r="BM632" s="187" t="s">
        <v>874</v>
      </c>
    </row>
    <row r="633" spans="1:65" s="2" customFormat="1">
      <c r="A633" s="37"/>
      <c r="B633" s="38"/>
      <c r="C633" s="39"/>
      <c r="D633" s="189" t="s">
        <v>136</v>
      </c>
      <c r="E633" s="39"/>
      <c r="F633" s="190" t="s">
        <v>830</v>
      </c>
      <c r="G633" s="39"/>
      <c r="H633" s="39"/>
      <c r="I633" s="191"/>
      <c r="J633" s="39"/>
      <c r="K633" s="39"/>
      <c r="L633" s="42"/>
      <c r="M633" s="192"/>
      <c r="N633" s="193"/>
      <c r="O633" s="67"/>
      <c r="P633" s="67"/>
      <c r="Q633" s="67"/>
      <c r="R633" s="67"/>
      <c r="S633" s="67"/>
      <c r="T633" s="68"/>
      <c r="U633" s="37"/>
      <c r="V633" s="37"/>
      <c r="W633" s="37"/>
      <c r="X633" s="37"/>
      <c r="Y633" s="37"/>
      <c r="Z633" s="37"/>
      <c r="AA633" s="37"/>
      <c r="AB633" s="37"/>
      <c r="AC633" s="37"/>
      <c r="AD633" s="37"/>
      <c r="AE633" s="37"/>
      <c r="AT633" s="20" t="s">
        <v>136</v>
      </c>
      <c r="AU633" s="20" t="s">
        <v>81</v>
      </c>
    </row>
    <row r="634" spans="1:65" s="14" customFormat="1">
      <c r="B634" s="207"/>
      <c r="C634" s="208"/>
      <c r="D634" s="189" t="s">
        <v>146</v>
      </c>
      <c r="E634" s="209" t="s">
        <v>19</v>
      </c>
      <c r="F634" s="210" t="s">
        <v>823</v>
      </c>
      <c r="G634" s="208"/>
      <c r="H634" s="209" t="s">
        <v>19</v>
      </c>
      <c r="I634" s="211"/>
      <c r="J634" s="208"/>
      <c r="K634" s="208"/>
      <c r="L634" s="212"/>
      <c r="M634" s="213"/>
      <c r="N634" s="214"/>
      <c r="O634" s="214"/>
      <c r="P634" s="214"/>
      <c r="Q634" s="214"/>
      <c r="R634" s="214"/>
      <c r="S634" s="214"/>
      <c r="T634" s="215"/>
      <c r="AT634" s="216" t="s">
        <v>146</v>
      </c>
      <c r="AU634" s="216" t="s">
        <v>81</v>
      </c>
      <c r="AV634" s="14" t="s">
        <v>79</v>
      </c>
      <c r="AW634" s="14" t="s">
        <v>32</v>
      </c>
      <c r="AX634" s="14" t="s">
        <v>72</v>
      </c>
      <c r="AY634" s="216" t="s">
        <v>128</v>
      </c>
    </row>
    <row r="635" spans="1:65" s="13" customFormat="1">
      <c r="B635" s="196"/>
      <c r="C635" s="197"/>
      <c r="D635" s="189" t="s">
        <v>146</v>
      </c>
      <c r="E635" s="198" t="s">
        <v>19</v>
      </c>
      <c r="F635" s="199" t="s">
        <v>875</v>
      </c>
      <c r="G635" s="197"/>
      <c r="H635" s="200">
        <v>3.0630000000000002</v>
      </c>
      <c r="I635" s="201"/>
      <c r="J635" s="197"/>
      <c r="K635" s="197"/>
      <c r="L635" s="202"/>
      <c r="M635" s="203"/>
      <c r="N635" s="204"/>
      <c r="O635" s="204"/>
      <c r="P635" s="204"/>
      <c r="Q635" s="204"/>
      <c r="R635" s="204"/>
      <c r="S635" s="204"/>
      <c r="T635" s="205"/>
      <c r="AT635" s="206" t="s">
        <v>146</v>
      </c>
      <c r="AU635" s="206" t="s">
        <v>81</v>
      </c>
      <c r="AV635" s="13" t="s">
        <v>81</v>
      </c>
      <c r="AW635" s="13" t="s">
        <v>32</v>
      </c>
      <c r="AX635" s="13" t="s">
        <v>72</v>
      </c>
      <c r="AY635" s="206" t="s">
        <v>128</v>
      </c>
    </row>
    <row r="636" spans="1:65" s="13" customFormat="1">
      <c r="B636" s="196"/>
      <c r="C636" s="197"/>
      <c r="D636" s="189" t="s">
        <v>146</v>
      </c>
      <c r="E636" s="198" t="s">
        <v>19</v>
      </c>
      <c r="F636" s="199" t="s">
        <v>876</v>
      </c>
      <c r="G636" s="197"/>
      <c r="H636" s="200">
        <v>1.3819999999999999</v>
      </c>
      <c r="I636" s="201"/>
      <c r="J636" s="197"/>
      <c r="K636" s="197"/>
      <c r="L636" s="202"/>
      <c r="M636" s="203"/>
      <c r="N636" s="204"/>
      <c r="O636" s="204"/>
      <c r="P636" s="204"/>
      <c r="Q636" s="204"/>
      <c r="R636" s="204"/>
      <c r="S636" s="204"/>
      <c r="T636" s="205"/>
      <c r="AT636" s="206" t="s">
        <v>146</v>
      </c>
      <c r="AU636" s="206" t="s">
        <v>81</v>
      </c>
      <c r="AV636" s="13" t="s">
        <v>81</v>
      </c>
      <c r="AW636" s="13" t="s">
        <v>32</v>
      </c>
      <c r="AX636" s="13" t="s">
        <v>72</v>
      </c>
      <c r="AY636" s="206" t="s">
        <v>128</v>
      </c>
    </row>
    <row r="637" spans="1:65" s="16" customFormat="1">
      <c r="B637" s="242"/>
      <c r="C637" s="243"/>
      <c r="D637" s="189" t="s">
        <v>146</v>
      </c>
      <c r="E637" s="244" t="s">
        <v>19</v>
      </c>
      <c r="F637" s="245" t="s">
        <v>578</v>
      </c>
      <c r="G637" s="243"/>
      <c r="H637" s="246">
        <v>4.4450000000000003</v>
      </c>
      <c r="I637" s="247"/>
      <c r="J637" s="243"/>
      <c r="K637" s="243"/>
      <c r="L637" s="248"/>
      <c r="M637" s="249"/>
      <c r="N637" s="250"/>
      <c r="O637" s="250"/>
      <c r="P637" s="250"/>
      <c r="Q637" s="250"/>
      <c r="R637" s="250"/>
      <c r="S637" s="250"/>
      <c r="T637" s="251"/>
      <c r="AT637" s="252" t="s">
        <v>146</v>
      </c>
      <c r="AU637" s="252" t="s">
        <v>81</v>
      </c>
      <c r="AV637" s="16" t="s">
        <v>86</v>
      </c>
      <c r="AW637" s="16" t="s">
        <v>32</v>
      </c>
      <c r="AX637" s="16" t="s">
        <v>72</v>
      </c>
      <c r="AY637" s="252" t="s">
        <v>128</v>
      </c>
    </row>
    <row r="638" spans="1:65" s="14" customFormat="1">
      <c r="B638" s="207"/>
      <c r="C638" s="208"/>
      <c r="D638" s="189" t="s">
        <v>146</v>
      </c>
      <c r="E638" s="209" t="s">
        <v>19</v>
      </c>
      <c r="F638" s="210" t="s">
        <v>841</v>
      </c>
      <c r="G638" s="208"/>
      <c r="H638" s="209" t="s">
        <v>19</v>
      </c>
      <c r="I638" s="211"/>
      <c r="J638" s="208"/>
      <c r="K638" s="208"/>
      <c r="L638" s="212"/>
      <c r="M638" s="213"/>
      <c r="N638" s="214"/>
      <c r="O638" s="214"/>
      <c r="P638" s="214"/>
      <c r="Q638" s="214"/>
      <c r="R638" s="214"/>
      <c r="S638" s="214"/>
      <c r="T638" s="215"/>
      <c r="AT638" s="216" t="s">
        <v>146</v>
      </c>
      <c r="AU638" s="216" t="s">
        <v>81</v>
      </c>
      <c r="AV638" s="14" t="s">
        <v>79</v>
      </c>
      <c r="AW638" s="14" t="s">
        <v>32</v>
      </c>
      <c r="AX638" s="14" t="s">
        <v>72</v>
      </c>
      <c r="AY638" s="216" t="s">
        <v>128</v>
      </c>
    </row>
    <row r="639" spans="1:65" s="13" customFormat="1">
      <c r="B639" s="196"/>
      <c r="C639" s="197"/>
      <c r="D639" s="189" t="s">
        <v>146</v>
      </c>
      <c r="E639" s="198" t="s">
        <v>19</v>
      </c>
      <c r="F639" s="199" t="s">
        <v>877</v>
      </c>
      <c r="G639" s="197"/>
      <c r="H639" s="200">
        <v>11.826000000000001</v>
      </c>
      <c r="I639" s="201"/>
      <c r="J639" s="197"/>
      <c r="K639" s="197"/>
      <c r="L639" s="202"/>
      <c r="M639" s="203"/>
      <c r="N639" s="204"/>
      <c r="O639" s="204"/>
      <c r="P639" s="204"/>
      <c r="Q639" s="204"/>
      <c r="R639" s="204"/>
      <c r="S639" s="204"/>
      <c r="T639" s="205"/>
      <c r="AT639" s="206" t="s">
        <v>146</v>
      </c>
      <c r="AU639" s="206" t="s">
        <v>81</v>
      </c>
      <c r="AV639" s="13" t="s">
        <v>81</v>
      </c>
      <c r="AW639" s="13" t="s">
        <v>32</v>
      </c>
      <c r="AX639" s="13" t="s">
        <v>72</v>
      </c>
      <c r="AY639" s="206" t="s">
        <v>128</v>
      </c>
    </row>
    <row r="640" spans="1:65" s="13" customFormat="1">
      <c r="B640" s="196"/>
      <c r="C640" s="197"/>
      <c r="D640" s="189" t="s">
        <v>146</v>
      </c>
      <c r="E640" s="198" t="s">
        <v>19</v>
      </c>
      <c r="F640" s="199" t="s">
        <v>878</v>
      </c>
      <c r="G640" s="197"/>
      <c r="H640" s="200">
        <v>7.1059999999999999</v>
      </c>
      <c r="I640" s="201"/>
      <c r="J640" s="197"/>
      <c r="K640" s="197"/>
      <c r="L640" s="202"/>
      <c r="M640" s="203"/>
      <c r="N640" s="204"/>
      <c r="O640" s="204"/>
      <c r="P640" s="204"/>
      <c r="Q640" s="204"/>
      <c r="R640" s="204"/>
      <c r="S640" s="204"/>
      <c r="T640" s="205"/>
      <c r="AT640" s="206" t="s">
        <v>146</v>
      </c>
      <c r="AU640" s="206" t="s">
        <v>81</v>
      </c>
      <c r="AV640" s="13" t="s">
        <v>81</v>
      </c>
      <c r="AW640" s="13" t="s">
        <v>32</v>
      </c>
      <c r="AX640" s="13" t="s">
        <v>72</v>
      </c>
      <c r="AY640" s="206" t="s">
        <v>128</v>
      </c>
    </row>
    <row r="641" spans="1:65" s="13" customFormat="1">
      <c r="B641" s="196"/>
      <c r="C641" s="197"/>
      <c r="D641" s="189" t="s">
        <v>146</v>
      </c>
      <c r="E641" s="198" t="s">
        <v>19</v>
      </c>
      <c r="F641" s="199" t="s">
        <v>879</v>
      </c>
      <c r="G641" s="197"/>
      <c r="H641" s="200">
        <v>11.364000000000001</v>
      </c>
      <c r="I641" s="201"/>
      <c r="J641" s="197"/>
      <c r="K641" s="197"/>
      <c r="L641" s="202"/>
      <c r="M641" s="203"/>
      <c r="N641" s="204"/>
      <c r="O641" s="204"/>
      <c r="P641" s="204"/>
      <c r="Q641" s="204"/>
      <c r="R641" s="204"/>
      <c r="S641" s="204"/>
      <c r="T641" s="205"/>
      <c r="AT641" s="206" t="s">
        <v>146</v>
      </c>
      <c r="AU641" s="206" t="s">
        <v>81</v>
      </c>
      <c r="AV641" s="13" t="s">
        <v>81</v>
      </c>
      <c r="AW641" s="13" t="s">
        <v>32</v>
      </c>
      <c r="AX641" s="13" t="s">
        <v>72</v>
      </c>
      <c r="AY641" s="206" t="s">
        <v>128</v>
      </c>
    </row>
    <row r="642" spans="1:65" s="16" customFormat="1">
      <c r="B642" s="242"/>
      <c r="C642" s="243"/>
      <c r="D642" s="189" t="s">
        <v>146</v>
      </c>
      <c r="E642" s="244" t="s">
        <v>19</v>
      </c>
      <c r="F642" s="245" t="s">
        <v>578</v>
      </c>
      <c r="G642" s="243"/>
      <c r="H642" s="246">
        <v>30.295999999999999</v>
      </c>
      <c r="I642" s="247"/>
      <c r="J642" s="243"/>
      <c r="K642" s="243"/>
      <c r="L642" s="248"/>
      <c r="M642" s="249"/>
      <c r="N642" s="250"/>
      <c r="O642" s="250"/>
      <c r="P642" s="250"/>
      <c r="Q642" s="250"/>
      <c r="R642" s="250"/>
      <c r="S642" s="250"/>
      <c r="T642" s="251"/>
      <c r="AT642" s="252" t="s">
        <v>146</v>
      </c>
      <c r="AU642" s="252" t="s">
        <v>81</v>
      </c>
      <c r="AV642" s="16" t="s">
        <v>86</v>
      </c>
      <c r="AW642" s="16" t="s">
        <v>32</v>
      </c>
      <c r="AX642" s="16" t="s">
        <v>72</v>
      </c>
      <c r="AY642" s="252" t="s">
        <v>128</v>
      </c>
    </row>
    <row r="643" spans="1:65" s="15" customFormat="1">
      <c r="B643" s="221"/>
      <c r="C643" s="222"/>
      <c r="D643" s="189" t="s">
        <v>146</v>
      </c>
      <c r="E643" s="223" t="s">
        <v>19</v>
      </c>
      <c r="F643" s="224" t="s">
        <v>230</v>
      </c>
      <c r="G643" s="222"/>
      <c r="H643" s="225">
        <v>34.741</v>
      </c>
      <c r="I643" s="226"/>
      <c r="J643" s="222"/>
      <c r="K643" s="222"/>
      <c r="L643" s="227"/>
      <c r="M643" s="228"/>
      <c r="N643" s="229"/>
      <c r="O643" s="229"/>
      <c r="P643" s="229"/>
      <c r="Q643" s="229"/>
      <c r="R643" s="229"/>
      <c r="S643" s="229"/>
      <c r="T643" s="230"/>
      <c r="AT643" s="231" t="s">
        <v>146</v>
      </c>
      <c r="AU643" s="231" t="s">
        <v>81</v>
      </c>
      <c r="AV643" s="15" t="s">
        <v>89</v>
      </c>
      <c r="AW643" s="15" t="s">
        <v>32</v>
      </c>
      <c r="AX643" s="15" t="s">
        <v>79</v>
      </c>
      <c r="AY643" s="231" t="s">
        <v>128</v>
      </c>
    </row>
    <row r="644" spans="1:65" s="13" customFormat="1">
      <c r="B644" s="196"/>
      <c r="C644" s="197"/>
      <c r="D644" s="189" t="s">
        <v>146</v>
      </c>
      <c r="E644" s="197"/>
      <c r="F644" s="199" t="s">
        <v>880</v>
      </c>
      <c r="G644" s="197"/>
      <c r="H644" s="200">
        <v>41.689</v>
      </c>
      <c r="I644" s="201"/>
      <c r="J644" s="197"/>
      <c r="K644" s="197"/>
      <c r="L644" s="202"/>
      <c r="M644" s="203"/>
      <c r="N644" s="204"/>
      <c r="O644" s="204"/>
      <c r="P644" s="204"/>
      <c r="Q644" s="204"/>
      <c r="R644" s="204"/>
      <c r="S644" s="204"/>
      <c r="T644" s="205"/>
      <c r="AT644" s="206" t="s">
        <v>146</v>
      </c>
      <c r="AU644" s="206" t="s">
        <v>81</v>
      </c>
      <c r="AV644" s="13" t="s">
        <v>81</v>
      </c>
      <c r="AW644" s="13" t="s">
        <v>4</v>
      </c>
      <c r="AX644" s="13" t="s">
        <v>79</v>
      </c>
      <c r="AY644" s="206" t="s">
        <v>128</v>
      </c>
    </row>
    <row r="645" spans="1:65" s="2" customFormat="1" ht="16.5" customHeight="1">
      <c r="A645" s="37"/>
      <c r="B645" s="38"/>
      <c r="C645" s="176" t="s">
        <v>881</v>
      </c>
      <c r="D645" s="176" t="s">
        <v>130</v>
      </c>
      <c r="E645" s="177" t="s">
        <v>882</v>
      </c>
      <c r="F645" s="178" t="s">
        <v>883</v>
      </c>
      <c r="G645" s="179" t="s">
        <v>142</v>
      </c>
      <c r="H645" s="180">
        <v>68.808000000000007</v>
      </c>
      <c r="I645" s="181"/>
      <c r="J645" s="182">
        <f>ROUND(I645*H645,2)</f>
        <v>0</v>
      </c>
      <c r="K645" s="178" t="s">
        <v>134</v>
      </c>
      <c r="L645" s="42"/>
      <c r="M645" s="183" t="s">
        <v>19</v>
      </c>
      <c r="N645" s="184" t="s">
        <v>43</v>
      </c>
      <c r="O645" s="67"/>
      <c r="P645" s="185">
        <f>O645*H645</f>
        <v>0</v>
      </c>
      <c r="Q645" s="185">
        <v>1.2540000000000001E-2</v>
      </c>
      <c r="R645" s="185">
        <f>Q645*H645</f>
        <v>0.86285232000000012</v>
      </c>
      <c r="S645" s="185">
        <v>0</v>
      </c>
      <c r="T645" s="186">
        <f>S645*H645</f>
        <v>0</v>
      </c>
      <c r="U645" s="37"/>
      <c r="V645" s="37"/>
      <c r="W645" s="37"/>
      <c r="X645" s="37"/>
      <c r="Y645" s="37"/>
      <c r="Z645" s="37"/>
      <c r="AA645" s="37"/>
      <c r="AB645" s="37"/>
      <c r="AC645" s="37"/>
      <c r="AD645" s="37"/>
      <c r="AE645" s="37"/>
      <c r="AR645" s="187" t="s">
        <v>275</v>
      </c>
      <c r="AT645" s="187" t="s">
        <v>130</v>
      </c>
      <c r="AU645" s="187" t="s">
        <v>81</v>
      </c>
      <c r="AY645" s="20" t="s">
        <v>128</v>
      </c>
      <c r="BE645" s="188">
        <f>IF(N645="základní",J645,0)</f>
        <v>0</v>
      </c>
      <c r="BF645" s="188">
        <f>IF(N645="snížená",J645,0)</f>
        <v>0</v>
      </c>
      <c r="BG645" s="188">
        <f>IF(N645="zákl. přenesená",J645,0)</f>
        <v>0</v>
      </c>
      <c r="BH645" s="188">
        <f>IF(N645="sníž. přenesená",J645,0)</f>
        <v>0</v>
      </c>
      <c r="BI645" s="188">
        <f>IF(N645="nulová",J645,0)</f>
        <v>0</v>
      </c>
      <c r="BJ645" s="20" t="s">
        <v>79</v>
      </c>
      <c r="BK645" s="188">
        <f>ROUND(I645*H645,2)</f>
        <v>0</v>
      </c>
      <c r="BL645" s="20" t="s">
        <v>275</v>
      </c>
      <c r="BM645" s="187" t="s">
        <v>884</v>
      </c>
    </row>
    <row r="646" spans="1:65" s="2" customFormat="1">
      <c r="A646" s="37"/>
      <c r="B646" s="38"/>
      <c r="C646" s="39"/>
      <c r="D646" s="189" t="s">
        <v>136</v>
      </c>
      <c r="E646" s="39"/>
      <c r="F646" s="190" t="s">
        <v>885</v>
      </c>
      <c r="G646" s="39"/>
      <c r="H646" s="39"/>
      <c r="I646" s="191"/>
      <c r="J646" s="39"/>
      <c r="K646" s="39"/>
      <c r="L646" s="42"/>
      <c r="M646" s="192"/>
      <c r="N646" s="193"/>
      <c r="O646" s="67"/>
      <c r="P646" s="67"/>
      <c r="Q646" s="67"/>
      <c r="R646" s="67"/>
      <c r="S646" s="67"/>
      <c r="T646" s="68"/>
      <c r="U646" s="37"/>
      <c r="V646" s="37"/>
      <c r="W646" s="37"/>
      <c r="X646" s="37"/>
      <c r="Y646" s="37"/>
      <c r="Z646" s="37"/>
      <c r="AA646" s="37"/>
      <c r="AB646" s="37"/>
      <c r="AC646" s="37"/>
      <c r="AD646" s="37"/>
      <c r="AE646" s="37"/>
      <c r="AT646" s="20" t="s">
        <v>136</v>
      </c>
      <c r="AU646" s="20" t="s">
        <v>81</v>
      </c>
    </row>
    <row r="647" spans="1:65" s="2" customFormat="1">
      <c r="A647" s="37"/>
      <c r="B647" s="38"/>
      <c r="C647" s="39"/>
      <c r="D647" s="194" t="s">
        <v>138</v>
      </c>
      <c r="E647" s="39"/>
      <c r="F647" s="195" t="s">
        <v>886</v>
      </c>
      <c r="G647" s="39"/>
      <c r="H647" s="39"/>
      <c r="I647" s="191"/>
      <c r="J647" s="39"/>
      <c r="K647" s="39"/>
      <c r="L647" s="42"/>
      <c r="M647" s="192"/>
      <c r="N647" s="193"/>
      <c r="O647" s="67"/>
      <c r="P647" s="67"/>
      <c r="Q647" s="67"/>
      <c r="R647" s="67"/>
      <c r="S647" s="67"/>
      <c r="T647" s="68"/>
      <c r="U647" s="37"/>
      <c r="V647" s="37"/>
      <c r="W647" s="37"/>
      <c r="X647" s="37"/>
      <c r="Y647" s="37"/>
      <c r="Z647" s="37"/>
      <c r="AA647" s="37"/>
      <c r="AB647" s="37"/>
      <c r="AC647" s="37"/>
      <c r="AD647" s="37"/>
      <c r="AE647" s="37"/>
      <c r="AT647" s="20" t="s">
        <v>138</v>
      </c>
      <c r="AU647" s="20" t="s">
        <v>81</v>
      </c>
    </row>
    <row r="648" spans="1:65" s="13" customFormat="1">
      <c r="B648" s="196"/>
      <c r="C648" s="197"/>
      <c r="D648" s="189" t="s">
        <v>146</v>
      </c>
      <c r="E648" s="198" t="s">
        <v>19</v>
      </c>
      <c r="F648" s="199" t="s">
        <v>887</v>
      </c>
      <c r="G648" s="197"/>
      <c r="H648" s="200">
        <v>68.808000000000007</v>
      </c>
      <c r="I648" s="201"/>
      <c r="J648" s="197"/>
      <c r="K648" s="197"/>
      <c r="L648" s="202"/>
      <c r="M648" s="203"/>
      <c r="N648" s="204"/>
      <c r="O648" s="204"/>
      <c r="P648" s="204"/>
      <c r="Q648" s="204"/>
      <c r="R648" s="204"/>
      <c r="S648" s="204"/>
      <c r="T648" s="205"/>
      <c r="AT648" s="206" t="s">
        <v>146</v>
      </c>
      <c r="AU648" s="206" t="s">
        <v>81</v>
      </c>
      <c r="AV648" s="13" t="s">
        <v>81</v>
      </c>
      <c r="AW648" s="13" t="s">
        <v>32</v>
      </c>
      <c r="AX648" s="13" t="s">
        <v>79</v>
      </c>
      <c r="AY648" s="206" t="s">
        <v>128</v>
      </c>
    </row>
    <row r="649" spans="1:65" s="2" customFormat="1" ht="21.75" customHeight="1">
      <c r="A649" s="37"/>
      <c r="B649" s="38"/>
      <c r="C649" s="176" t="s">
        <v>888</v>
      </c>
      <c r="D649" s="176" t="s">
        <v>130</v>
      </c>
      <c r="E649" s="177" t="s">
        <v>889</v>
      </c>
      <c r="F649" s="178" t="s">
        <v>890</v>
      </c>
      <c r="G649" s="179" t="s">
        <v>133</v>
      </c>
      <c r="H649" s="180">
        <v>91</v>
      </c>
      <c r="I649" s="181"/>
      <c r="J649" s="182">
        <f>ROUND(I649*H649,2)</f>
        <v>0</v>
      </c>
      <c r="K649" s="178" t="s">
        <v>134</v>
      </c>
      <c r="L649" s="42"/>
      <c r="M649" s="183" t="s">
        <v>19</v>
      </c>
      <c r="N649" s="184" t="s">
        <v>43</v>
      </c>
      <c r="O649" s="67"/>
      <c r="P649" s="185">
        <f>O649*H649</f>
        <v>0</v>
      </c>
      <c r="Q649" s="185">
        <v>1.423E-2</v>
      </c>
      <c r="R649" s="185">
        <f>Q649*H649</f>
        <v>1.2949299999999999</v>
      </c>
      <c r="S649" s="185">
        <v>0</v>
      </c>
      <c r="T649" s="186">
        <f>S649*H649</f>
        <v>0</v>
      </c>
      <c r="U649" s="37"/>
      <c r="V649" s="37"/>
      <c r="W649" s="37"/>
      <c r="X649" s="37"/>
      <c r="Y649" s="37"/>
      <c r="Z649" s="37"/>
      <c r="AA649" s="37"/>
      <c r="AB649" s="37"/>
      <c r="AC649" s="37"/>
      <c r="AD649" s="37"/>
      <c r="AE649" s="37"/>
      <c r="AR649" s="187" t="s">
        <v>275</v>
      </c>
      <c r="AT649" s="187" t="s">
        <v>130</v>
      </c>
      <c r="AU649" s="187" t="s">
        <v>81</v>
      </c>
      <c r="AY649" s="20" t="s">
        <v>128</v>
      </c>
      <c r="BE649" s="188">
        <f>IF(N649="základní",J649,0)</f>
        <v>0</v>
      </c>
      <c r="BF649" s="188">
        <f>IF(N649="snížená",J649,0)</f>
        <v>0</v>
      </c>
      <c r="BG649" s="188">
        <f>IF(N649="zákl. přenesená",J649,0)</f>
        <v>0</v>
      </c>
      <c r="BH649" s="188">
        <f>IF(N649="sníž. přenesená",J649,0)</f>
        <v>0</v>
      </c>
      <c r="BI649" s="188">
        <f>IF(N649="nulová",J649,0)</f>
        <v>0</v>
      </c>
      <c r="BJ649" s="20" t="s">
        <v>79</v>
      </c>
      <c r="BK649" s="188">
        <f>ROUND(I649*H649,2)</f>
        <v>0</v>
      </c>
      <c r="BL649" s="20" t="s">
        <v>275</v>
      </c>
      <c r="BM649" s="187" t="s">
        <v>891</v>
      </c>
    </row>
    <row r="650" spans="1:65" s="2" customFormat="1" ht="19.5">
      <c r="A650" s="37"/>
      <c r="B650" s="38"/>
      <c r="C650" s="39"/>
      <c r="D650" s="189" t="s">
        <v>136</v>
      </c>
      <c r="E650" s="39"/>
      <c r="F650" s="190" t="s">
        <v>892</v>
      </c>
      <c r="G650" s="39"/>
      <c r="H650" s="39"/>
      <c r="I650" s="191"/>
      <c r="J650" s="39"/>
      <c r="K650" s="39"/>
      <c r="L650" s="42"/>
      <c r="M650" s="192"/>
      <c r="N650" s="193"/>
      <c r="O650" s="67"/>
      <c r="P650" s="67"/>
      <c r="Q650" s="67"/>
      <c r="R650" s="67"/>
      <c r="S650" s="67"/>
      <c r="T650" s="68"/>
      <c r="U650" s="37"/>
      <c r="V650" s="37"/>
      <c r="W650" s="37"/>
      <c r="X650" s="37"/>
      <c r="Y650" s="37"/>
      <c r="Z650" s="37"/>
      <c r="AA650" s="37"/>
      <c r="AB650" s="37"/>
      <c r="AC650" s="37"/>
      <c r="AD650" s="37"/>
      <c r="AE650" s="37"/>
      <c r="AT650" s="20" t="s">
        <v>136</v>
      </c>
      <c r="AU650" s="20" t="s">
        <v>81</v>
      </c>
    </row>
    <row r="651" spans="1:65" s="2" customFormat="1">
      <c r="A651" s="37"/>
      <c r="B651" s="38"/>
      <c r="C651" s="39"/>
      <c r="D651" s="194" t="s">
        <v>138</v>
      </c>
      <c r="E651" s="39"/>
      <c r="F651" s="195" t="s">
        <v>893</v>
      </c>
      <c r="G651" s="39"/>
      <c r="H651" s="39"/>
      <c r="I651" s="191"/>
      <c r="J651" s="39"/>
      <c r="K651" s="39"/>
      <c r="L651" s="42"/>
      <c r="M651" s="192"/>
      <c r="N651" s="193"/>
      <c r="O651" s="67"/>
      <c r="P651" s="67"/>
      <c r="Q651" s="67"/>
      <c r="R651" s="67"/>
      <c r="S651" s="67"/>
      <c r="T651" s="68"/>
      <c r="U651" s="37"/>
      <c r="V651" s="37"/>
      <c r="W651" s="37"/>
      <c r="X651" s="37"/>
      <c r="Y651" s="37"/>
      <c r="Z651" s="37"/>
      <c r="AA651" s="37"/>
      <c r="AB651" s="37"/>
      <c r="AC651" s="37"/>
      <c r="AD651" s="37"/>
      <c r="AE651" s="37"/>
      <c r="AT651" s="20" t="s">
        <v>138</v>
      </c>
      <c r="AU651" s="20" t="s">
        <v>81</v>
      </c>
    </row>
    <row r="652" spans="1:65" s="14" customFormat="1">
      <c r="B652" s="207"/>
      <c r="C652" s="208"/>
      <c r="D652" s="189" t="s">
        <v>146</v>
      </c>
      <c r="E652" s="209" t="s">
        <v>19</v>
      </c>
      <c r="F652" s="210" t="s">
        <v>617</v>
      </c>
      <c r="G652" s="208"/>
      <c r="H652" s="209" t="s">
        <v>19</v>
      </c>
      <c r="I652" s="211"/>
      <c r="J652" s="208"/>
      <c r="K652" s="208"/>
      <c r="L652" s="212"/>
      <c r="M652" s="213"/>
      <c r="N652" s="214"/>
      <c r="O652" s="214"/>
      <c r="P652" s="214"/>
      <c r="Q652" s="214"/>
      <c r="R652" s="214"/>
      <c r="S652" s="214"/>
      <c r="T652" s="215"/>
      <c r="AT652" s="216" t="s">
        <v>146</v>
      </c>
      <c r="AU652" s="216" t="s">
        <v>81</v>
      </c>
      <c r="AV652" s="14" t="s">
        <v>79</v>
      </c>
      <c r="AW652" s="14" t="s">
        <v>32</v>
      </c>
      <c r="AX652" s="14" t="s">
        <v>72</v>
      </c>
      <c r="AY652" s="216" t="s">
        <v>128</v>
      </c>
    </row>
    <row r="653" spans="1:65" s="14" customFormat="1">
      <c r="B653" s="207"/>
      <c r="C653" s="208"/>
      <c r="D653" s="189" t="s">
        <v>146</v>
      </c>
      <c r="E653" s="209" t="s">
        <v>19</v>
      </c>
      <c r="F653" s="210" t="s">
        <v>618</v>
      </c>
      <c r="G653" s="208"/>
      <c r="H653" s="209" t="s">
        <v>19</v>
      </c>
      <c r="I653" s="211"/>
      <c r="J653" s="208"/>
      <c r="K653" s="208"/>
      <c r="L653" s="212"/>
      <c r="M653" s="213"/>
      <c r="N653" s="214"/>
      <c r="O653" s="214"/>
      <c r="P653" s="214"/>
      <c r="Q653" s="214"/>
      <c r="R653" s="214"/>
      <c r="S653" s="214"/>
      <c r="T653" s="215"/>
      <c r="AT653" s="216" t="s">
        <v>146</v>
      </c>
      <c r="AU653" s="216" t="s">
        <v>81</v>
      </c>
      <c r="AV653" s="14" t="s">
        <v>79</v>
      </c>
      <c r="AW653" s="14" t="s">
        <v>32</v>
      </c>
      <c r="AX653" s="14" t="s">
        <v>72</v>
      </c>
      <c r="AY653" s="216" t="s">
        <v>128</v>
      </c>
    </row>
    <row r="654" spans="1:65" s="13" customFormat="1">
      <c r="B654" s="196"/>
      <c r="C654" s="197"/>
      <c r="D654" s="189" t="s">
        <v>146</v>
      </c>
      <c r="E654" s="198" t="s">
        <v>19</v>
      </c>
      <c r="F654" s="199" t="s">
        <v>619</v>
      </c>
      <c r="G654" s="197"/>
      <c r="H654" s="200">
        <v>91</v>
      </c>
      <c r="I654" s="201"/>
      <c r="J654" s="197"/>
      <c r="K654" s="197"/>
      <c r="L654" s="202"/>
      <c r="M654" s="203"/>
      <c r="N654" s="204"/>
      <c r="O654" s="204"/>
      <c r="P654" s="204"/>
      <c r="Q654" s="204"/>
      <c r="R654" s="204"/>
      <c r="S654" s="204"/>
      <c r="T654" s="205"/>
      <c r="AT654" s="206" t="s">
        <v>146</v>
      </c>
      <c r="AU654" s="206" t="s">
        <v>81</v>
      </c>
      <c r="AV654" s="13" t="s">
        <v>81</v>
      </c>
      <c r="AW654" s="13" t="s">
        <v>32</v>
      </c>
      <c r="AX654" s="13" t="s">
        <v>79</v>
      </c>
      <c r="AY654" s="206" t="s">
        <v>128</v>
      </c>
    </row>
    <row r="655" spans="1:65" s="2" customFormat="1" ht="16.5" customHeight="1">
      <c r="A655" s="37"/>
      <c r="B655" s="38"/>
      <c r="C655" s="176" t="s">
        <v>894</v>
      </c>
      <c r="D655" s="176" t="s">
        <v>130</v>
      </c>
      <c r="E655" s="177" t="s">
        <v>895</v>
      </c>
      <c r="F655" s="178" t="s">
        <v>896</v>
      </c>
      <c r="G655" s="179" t="s">
        <v>142</v>
      </c>
      <c r="H655" s="180">
        <v>2.0019999999999998</v>
      </c>
      <c r="I655" s="181"/>
      <c r="J655" s="182">
        <f>ROUND(I655*H655,2)</f>
        <v>0</v>
      </c>
      <c r="K655" s="178" t="s">
        <v>134</v>
      </c>
      <c r="L655" s="42"/>
      <c r="M655" s="183" t="s">
        <v>19</v>
      </c>
      <c r="N655" s="184" t="s">
        <v>43</v>
      </c>
      <c r="O655" s="67"/>
      <c r="P655" s="185">
        <f>O655*H655</f>
        <v>0</v>
      </c>
      <c r="Q655" s="185">
        <v>2.3300000000000001E-2</v>
      </c>
      <c r="R655" s="185">
        <f>Q655*H655</f>
        <v>4.6646599999999996E-2</v>
      </c>
      <c r="S655" s="185">
        <v>0</v>
      </c>
      <c r="T655" s="186">
        <f>S655*H655</f>
        <v>0</v>
      </c>
      <c r="U655" s="37"/>
      <c r="V655" s="37"/>
      <c r="W655" s="37"/>
      <c r="X655" s="37"/>
      <c r="Y655" s="37"/>
      <c r="Z655" s="37"/>
      <c r="AA655" s="37"/>
      <c r="AB655" s="37"/>
      <c r="AC655" s="37"/>
      <c r="AD655" s="37"/>
      <c r="AE655" s="37"/>
      <c r="AR655" s="187" t="s">
        <v>275</v>
      </c>
      <c r="AT655" s="187" t="s">
        <v>130</v>
      </c>
      <c r="AU655" s="187" t="s">
        <v>81</v>
      </c>
      <c r="AY655" s="20" t="s">
        <v>128</v>
      </c>
      <c r="BE655" s="188">
        <f>IF(N655="základní",J655,0)</f>
        <v>0</v>
      </c>
      <c r="BF655" s="188">
        <f>IF(N655="snížená",J655,0)</f>
        <v>0</v>
      </c>
      <c r="BG655" s="188">
        <f>IF(N655="zákl. přenesená",J655,0)</f>
        <v>0</v>
      </c>
      <c r="BH655" s="188">
        <f>IF(N655="sníž. přenesená",J655,0)</f>
        <v>0</v>
      </c>
      <c r="BI655" s="188">
        <f>IF(N655="nulová",J655,0)</f>
        <v>0</v>
      </c>
      <c r="BJ655" s="20" t="s">
        <v>79</v>
      </c>
      <c r="BK655" s="188">
        <f>ROUND(I655*H655,2)</f>
        <v>0</v>
      </c>
      <c r="BL655" s="20" t="s">
        <v>275</v>
      </c>
      <c r="BM655" s="187" t="s">
        <v>897</v>
      </c>
    </row>
    <row r="656" spans="1:65" s="2" customFormat="1">
      <c r="A656" s="37"/>
      <c r="B656" s="38"/>
      <c r="C656" s="39"/>
      <c r="D656" s="189" t="s">
        <v>136</v>
      </c>
      <c r="E656" s="39"/>
      <c r="F656" s="190" t="s">
        <v>898</v>
      </c>
      <c r="G656" s="39"/>
      <c r="H656" s="39"/>
      <c r="I656" s="191"/>
      <c r="J656" s="39"/>
      <c r="K656" s="39"/>
      <c r="L656" s="42"/>
      <c r="M656" s="192"/>
      <c r="N656" s="193"/>
      <c r="O656" s="67"/>
      <c r="P656" s="67"/>
      <c r="Q656" s="67"/>
      <c r="R656" s="67"/>
      <c r="S656" s="67"/>
      <c r="T656" s="68"/>
      <c r="U656" s="37"/>
      <c r="V656" s="37"/>
      <c r="W656" s="37"/>
      <c r="X656" s="37"/>
      <c r="Y656" s="37"/>
      <c r="Z656" s="37"/>
      <c r="AA656" s="37"/>
      <c r="AB656" s="37"/>
      <c r="AC656" s="37"/>
      <c r="AD656" s="37"/>
      <c r="AE656" s="37"/>
      <c r="AT656" s="20" t="s">
        <v>136</v>
      </c>
      <c r="AU656" s="20" t="s">
        <v>81</v>
      </c>
    </row>
    <row r="657" spans="1:65" s="2" customFormat="1">
      <c r="A657" s="37"/>
      <c r="B657" s="38"/>
      <c r="C657" s="39"/>
      <c r="D657" s="194" t="s">
        <v>138</v>
      </c>
      <c r="E657" s="39"/>
      <c r="F657" s="195" t="s">
        <v>899</v>
      </c>
      <c r="G657" s="39"/>
      <c r="H657" s="39"/>
      <c r="I657" s="191"/>
      <c r="J657" s="39"/>
      <c r="K657" s="39"/>
      <c r="L657" s="42"/>
      <c r="M657" s="192"/>
      <c r="N657" s="193"/>
      <c r="O657" s="67"/>
      <c r="P657" s="67"/>
      <c r="Q657" s="67"/>
      <c r="R657" s="67"/>
      <c r="S657" s="67"/>
      <c r="T657" s="68"/>
      <c r="U657" s="37"/>
      <c r="V657" s="37"/>
      <c r="W657" s="37"/>
      <c r="X657" s="37"/>
      <c r="Y657" s="37"/>
      <c r="Z657" s="37"/>
      <c r="AA657" s="37"/>
      <c r="AB657" s="37"/>
      <c r="AC657" s="37"/>
      <c r="AD657" s="37"/>
      <c r="AE657" s="37"/>
      <c r="AT657" s="20" t="s">
        <v>138</v>
      </c>
      <c r="AU657" s="20" t="s">
        <v>81</v>
      </c>
    </row>
    <row r="658" spans="1:65" s="13" customFormat="1">
      <c r="B658" s="196"/>
      <c r="C658" s="197"/>
      <c r="D658" s="189" t="s">
        <v>146</v>
      </c>
      <c r="E658" s="198" t="s">
        <v>19</v>
      </c>
      <c r="F658" s="199" t="s">
        <v>900</v>
      </c>
      <c r="G658" s="197"/>
      <c r="H658" s="200">
        <v>2.0019999999999998</v>
      </c>
      <c r="I658" s="201"/>
      <c r="J658" s="197"/>
      <c r="K658" s="197"/>
      <c r="L658" s="202"/>
      <c r="M658" s="203"/>
      <c r="N658" s="204"/>
      <c r="O658" s="204"/>
      <c r="P658" s="204"/>
      <c r="Q658" s="204"/>
      <c r="R658" s="204"/>
      <c r="S658" s="204"/>
      <c r="T658" s="205"/>
      <c r="AT658" s="206" t="s">
        <v>146</v>
      </c>
      <c r="AU658" s="206" t="s">
        <v>81</v>
      </c>
      <c r="AV658" s="13" t="s">
        <v>81</v>
      </c>
      <c r="AW658" s="13" t="s">
        <v>32</v>
      </c>
      <c r="AX658" s="13" t="s">
        <v>79</v>
      </c>
      <c r="AY658" s="206" t="s">
        <v>128</v>
      </c>
    </row>
    <row r="659" spans="1:65" s="2" customFormat="1" ht="16.5" customHeight="1">
      <c r="A659" s="37"/>
      <c r="B659" s="38"/>
      <c r="C659" s="176" t="s">
        <v>901</v>
      </c>
      <c r="D659" s="176" t="s">
        <v>130</v>
      </c>
      <c r="E659" s="177" t="s">
        <v>902</v>
      </c>
      <c r="F659" s="178" t="s">
        <v>903</v>
      </c>
      <c r="G659" s="179" t="s">
        <v>904</v>
      </c>
      <c r="H659" s="253"/>
      <c r="I659" s="181"/>
      <c r="J659" s="182">
        <f>ROUND(I659*H659,2)</f>
        <v>0</v>
      </c>
      <c r="K659" s="178" t="s">
        <v>134</v>
      </c>
      <c r="L659" s="42"/>
      <c r="M659" s="183" t="s">
        <v>19</v>
      </c>
      <c r="N659" s="184" t="s">
        <v>43</v>
      </c>
      <c r="O659" s="67"/>
      <c r="P659" s="185">
        <f>O659*H659</f>
        <v>0</v>
      </c>
      <c r="Q659" s="185">
        <v>0</v>
      </c>
      <c r="R659" s="185">
        <f>Q659*H659</f>
        <v>0</v>
      </c>
      <c r="S659" s="185">
        <v>0</v>
      </c>
      <c r="T659" s="186">
        <f>S659*H659</f>
        <v>0</v>
      </c>
      <c r="U659" s="37"/>
      <c r="V659" s="37"/>
      <c r="W659" s="37"/>
      <c r="X659" s="37"/>
      <c r="Y659" s="37"/>
      <c r="Z659" s="37"/>
      <c r="AA659" s="37"/>
      <c r="AB659" s="37"/>
      <c r="AC659" s="37"/>
      <c r="AD659" s="37"/>
      <c r="AE659" s="37"/>
      <c r="AR659" s="187" t="s">
        <v>275</v>
      </c>
      <c r="AT659" s="187" t="s">
        <v>130</v>
      </c>
      <c r="AU659" s="187" t="s">
        <v>81</v>
      </c>
      <c r="AY659" s="20" t="s">
        <v>128</v>
      </c>
      <c r="BE659" s="188">
        <f>IF(N659="základní",J659,0)</f>
        <v>0</v>
      </c>
      <c r="BF659" s="188">
        <f>IF(N659="snížená",J659,0)</f>
        <v>0</v>
      </c>
      <c r="BG659" s="188">
        <f>IF(N659="zákl. přenesená",J659,0)</f>
        <v>0</v>
      </c>
      <c r="BH659" s="188">
        <f>IF(N659="sníž. přenesená",J659,0)</f>
        <v>0</v>
      </c>
      <c r="BI659" s="188">
        <f>IF(N659="nulová",J659,0)</f>
        <v>0</v>
      </c>
      <c r="BJ659" s="20" t="s">
        <v>79</v>
      </c>
      <c r="BK659" s="188">
        <f>ROUND(I659*H659,2)</f>
        <v>0</v>
      </c>
      <c r="BL659" s="20" t="s">
        <v>275</v>
      </c>
      <c r="BM659" s="187" t="s">
        <v>905</v>
      </c>
    </row>
    <row r="660" spans="1:65" s="2" customFormat="1" ht="19.5">
      <c r="A660" s="37"/>
      <c r="B660" s="38"/>
      <c r="C660" s="39"/>
      <c r="D660" s="189" t="s">
        <v>136</v>
      </c>
      <c r="E660" s="39"/>
      <c r="F660" s="190" t="s">
        <v>906</v>
      </c>
      <c r="G660" s="39"/>
      <c r="H660" s="39"/>
      <c r="I660" s="191"/>
      <c r="J660" s="39"/>
      <c r="K660" s="39"/>
      <c r="L660" s="42"/>
      <c r="M660" s="192"/>
      <c r="N660" s="193"/>
      <c r="O660" s="67"/>
      <c r="P660" s="67"/>
      <c r="Q660" s="67"/>
      <c r="R660" s="67"/>
      <c r="S660" s="67"/>
      <c r="T660" s="68"/>
      <c r="U660" s="37"/>
      <c r="V660" s="37"/>
      <c r="W660" s="37"/>
      <c r="X660" s="37"/>
      <c r="Y660" s="37"/>
      <c r="Z660" s="37"/>
      <c r="AA660" s="37"/>
      <c r="AB660" s="37"/>
      <c r="AC660" s="37"/>
      <c r="AD660" s="37"/>
      <c r="AE660" s="37"/>
      <c r="AT660" s="20" t="s">
        <v>136</v>
      </c>
      <c r="AU660" s="20" t="s">
        <v>81</v>
      </c>
    </row>
    <row r="661" spans="1:65" s="2" customFormat="1">
      <c r="A661" s="37"/>
      <c r="B661" s="38"/>
      <c r="C661" s="39"/>
      <c r="D661" s="194" t="s">
        <v>138</v>
      </c>
      <c r="E661" s="39"/>
      <c r="F661" s="195" t="s">
        <v>907</v>
      </c>
      <c r="G661" s="39"/>
      <c r="H661" s="39"/>
      <c r="I661" s="191"/>
      <c r="J661" s="39"/>
      <c r="K661" s="39"/>
      <c r="L661" s="42"/>
      <c r="M661" s="192"/>
      <c r="N661" s="193"/>
      <c r="O661" s="67"/>
      <c r="P661" s="67"/>
      <c r="Q661" s="67"/>
      <c r="R661" s="67"/>
      <c r="S661" s="67"/>
      <c r="T661" s="68"/>
      <c r="U661" s="37"/>
      <c r="V661" s="37"/>
      <c r="W661" s="37"/>
      <c r="X661" s="37"/>
      <c r="Y661" s="37"/>
      <c r="Z661" s="37"/>
      <c r="AA661" s="37"/>
      <c r="AB661" s="37"/>
      <c r="AC661" s="37"/>
      <c r="AD661" s="37"/>
      <c r="AE661" s="37"/>
      <c r="AT661" s="20" t="s">
        <v>138</v>
      </c>
      <c r="AU661" s="20" t="s">
        <v>81</v>
      </c>
    </row>
    <row r="662" spans="1:65" s="12" customFormat="1" ht="22.9" customHeight="1">
      <c r="B662" s="160"/>
      <c r="C662" s="161"/>
      <c r="D662" s="162" t="s">
        <v>71</v>
      </c>
      <c r="E662" s="174" t="s">
        <v>908</v>
      </c>
      <c r="F662" s="174" t="s">
        <v>909</v>
      </c>
      <c r="G662" s="161"/>
      <c r="H662" s="161"/>
      <c r="I662" s="164"/>
      <c r="J662" s="175">
        <f>BK662</f>
        <v>0</v>
      </c>
      <c r="K662" s="161"/>
      <c r="L662" s="166"/>
      <c r="M662" s="167"/>
      <c r="N662" s="168"/>
      <c r="O662" s="168"/>
      <c r="P662" s="169">
        <f>SUM(P663:P679)</f>
        <v>0</v>
      </c>
      <c r="Q662" s="168"/>
      <c r="R662" s="169">
        <f>SUM(R663:R679)</f>
        <v>0.24687800000000001</v>
      </c>
      <c r="S662" s="168"/>
      <c r="T662" s="170">
        <f>SUM(T663:T679)</f>
        <v>0</v>
      </c>
      <c r="AR662" s="171" t="s">
        <v>81</v>
      </c>
      <c r="AT662" s="172" t="s">
        <v>71</v>
      </c>
      <c r="AU662" s="172" t="s">
        <v>79</v>
      </c>
      <c r="AY662" s="171" t="s">
        <v>128</v>
      </c>
      <c r="BK662" s="173">
        <f>SUM(BK663:BK679)</f>
        <v>0</v>
      </c>
    </row>
    <row r="663" spans="1:65" s="2" customFormat="1" ht="16.5" customHeight="1">
      <c r="A663" s="37"/>
      <c r="B663" s="38"/>
      <c r="C663" s="176" t="s">
        <v>910</v>
      </c>
      <c r="D663" s="176" t="s">
        <v>130</v>
      </c>
      <c r="E663" s="177" t="s">
        <v>911</v>
      </c>
      <c r="F663" s="178" t="s">
        <v>912</v>
      </c>
      <c r="G663" s="179" t="s">
        <v>571</v>
      </c>
      <c r="H663" s="180">
        <v>76.2</v>
      </c>
      <c r="I663" s="181"/>
      <c r="J663" s="182">
        <f>ROUND(I663*H663,2)</f>
        <v>0</v>
      </c>
      <c r="K663" s="178" t="s">
        <v>134</v>
      </c>
      <c r="L663" s="42"/>
      <c r="M663" s="183" t="s">
        <v>19</v>
      </c>
      <c r="N663" s="184" t="s">
        <v>43</v>
      </c>
      <c r="O663" s="67"/>
      <c r="P663" s="185">
        <f>O663*H663</f>
        <v>0</v>
      </c>
      <c r="Q663" s="185">
        <v>2.3500000000000001E-3</v>
      </c>
      <c r="R663" s="185">
        <f>Q663*H663</f>
        <v>0.17907000000000001</v>
      </c>
      <c r="S663" s="185">
        <v>0</v>
      </c>
      <c r="T663" s="186">
        <f>S663*H663</f>
        <v>0</v>
      </c>
      <c r="U663" s="37"/>
      <c r="V663" s="37"/>
      <c r="W663" s="37"/>
      <c r="X663" s="37"/>
      <c r="Y663" s="37"/>
      <c r="Z663" s="37"/>
      <c r="AA663" s="37"/>
      <c r="AB663" s="37"/>
      <c r="AC663" s="37"/>
      <c r="AD663" s="37"/>
      <c r="AE663" s="37"/>
      <c r="AR663" s="187" t="s">
        <v>275</v>
      </c>
      <c r="AT663" s="187" t="s">
        <v>130</v>
      </c>
      <c r="AU663" s="187" t="s">
        <v>81</v>
      </c>
      <c r="AY663" s="20" t="s">
        <v>128</v>
      </c>
      <c r="BE663" s="188">
        <f>IF(N663="základní",J663,0)</f>
        <v>0</v>
      </c>
      <c r="BF663" s="188">
        <f>IF(N663="snížená",J663,0)</f>
        <v>0</v>
      </c>
      <c r="BG663" s="188">
        <f>IF(N663="zákl. přenesená",J663,0)</f>
        <v>0</v>
      </c>
      <c r="BH663" s="188">
        <f>IF(N663="sníž. přenesená",J663,0)</f>
        <v>0</v>
      </c>
      <c r="BI663" s="188">
        <f>IF(N663="nulová",J663,0)</f>
        <v>0</v>
      </c>
      <c r="BJ663" s="20" t="s">
        <v>79</v>
      </c>
      <c r="BK663" s="188">
        <f>ROUND(I663*H663,2)</f>
        <v>0</v>
      </c>
      <c r="BL663" s="20" t="s">
        <v>275</v>
      </c>
      <c r="BM663" s="187" t="s">
        <v>913</v>
      </c>
    </row>
    <row r="664" spans="1:65" s="2" customFormat="1">
      <c r="A664" s="37"/>
      <c r="B664" s="38"/>
      <c r="C664" s="39"/>
      <c r="D664" s="189" t="s">
        <v>136</v>
      </c>
      <c r="E664" s="39"/>
      <c r="F664" s="190" t="s">
        <v>914</v>
      </c>
      <c r="G664" s="39"/>
      <c r="H664" s="39"/>
      <c r="I664" s="191"/>
      <c r="J664" s="39"/>
      <c r="K664" s="39"/>
      <c r="L664" s="42"/>
      <c r="M664" s="192"/>
      <c r="N664" s="193"/>
      <c r="O664" s="67"/>
      <c r="P664" s="67"/>
      <c r="Q664" s="67"/>
      <c r="R664" s="67"/>
      <c r="S664" s="67"/>
      <c r="T664" s="68"/>
      <c r="U664" s="37"/>
      <c r="V664" s="37"/>
      <c r="W664" s="37"/>
      <c r="X664" s="37"/>
      <c r="Y664" s="37"/>
      <c r="Z664" s="37"/>
      <c r="AA664" s="37"/>
      <c r="AB664" s="37"/>
      <c r="AC664" s="37"/>
      <c r="AD664" s="37"/>
      <c r="AE664" s="37"/>
      <c r="AT664" s="20" t="s">
        <v>136</v>
      </c>
      <c r="AU664" s="20" t="s">
        <v>81</v>
      </c>
    </row>
    <row r="665" spans="1:65" s="2" customFormat="1">
      <c r="A665" s="37"/>
      <c r="B665" s="38"/>
      <c r="C665" s="39"/>
      <c r="D665" s="194" t="s">
        <v>138</v>
      </c>
      <c r="E665" s="39"/>
      <c r="F665" s="195" t="s">
        <v>915</v>
      </c>
      <c r="G665" s="39"/>
      <c r="H665" s="39"/>
      <c r="I665" s="191"/>
      <c r="J665" s="39"/>
      <c r="K665" s="39"/>
      <c r="L665" s="42"/>
      <c r="M665" s="192"/>
      <c r="N665" s="193"/>
      <c r="O665" s="67"/>
      <c r="P665" s="67"/>
      <c r="Q665" s="67"/>
      <c r="R665" s="67"/>
      <c r="S665" s="67"/>
      <c r="T665" s="68"/>
      <c r="U665" s="37"/>
      <c r="V665" s="37"/>
      <c r="W665" s="37"/>
      <c r="X665" s="37"/>
      <c r="Y665" s="37"/>
      <c r="Z665" s="37"/>
      <c r="AA665" s="37"/>
      <c r="AB665" s="37"/>
      <c r="AC665" s="37"/>
      <c r="AD665" s="37"/>
      <c r="AE665" s="37"/>
      <c r="AT665" s="20" t="s">
        <v>138</v>
      </c>
      <c r="AU665" s="20" t="s">
        <v>81</v>
      </c>
    </row>
    <row r="666" spans="1:65" s="14" customFormat="1">
      <c r="B666" s="207"/>
      <c r="C666" s="208"/>
      <c r="D666" s="189" t="s">
        <v>146</v>
      </c>
      <c r="E666" s="209" t="s">
        <v>19</v>
      </c>
      <c r="F666" s="210" t="s">
        <v>734</v>
      </c>
      <c r="G666" s="208"/>
      <c r="H666" s="209" t="s">
        <v>19</v>
      </c>
      <c r="I666" s="211"/>
      <c r="J666" s="208"/>
      <c r="K666" s="208"/>
      <c r="L666" s="212"/>
      <c r="M666" s="213"/>
      <c r="N666" s="214"/>
      <c r="O666" s="214"/>
      <c r="P666" s="214"/>
      <c r="Q666" s="214"/>
      <c r="R666" s="214"/>
      <c r="S666" s="214"/>
      <c r="T666" s="215"/>
      <c r="AT666" s="216" t="s">
        <v>146</v>
      </c>
      <c r="AU666" s="216" t="s">
        <v>81</v>
      </c>
      <c r="AV666" s="14" t="s">
        <v>79</v>
      </c>
      <c r="AW666" s="14" t="s">
        <v>32</v>
      </c>
      <c r="AX666" s="14" t="s">
        <v>72</v>
      </c>
      <c r="AY666" s="216" t="s">
        <v>128</v>
      </c>
    </row>
    <row r="667" spans="1:65" s="13" customFormat="1">
      <c r="B667" s="196"/>
      <c r="C667" s="197"/>
      <c r="D667" s="189" t="s">
        <v>146</v>
      </c>
      <c r="E667" s="198" t="s">
        <v>19</v>
      </c>
      <c r="F667" s="199" t="s">
        <v>916</v>
      </c>
      <c r="G667" s="197"/>
      <c r="H667" s="200">
        <v>76.2</v>
      </c>
      <c r="I667" s="201"/>
      <c r="J667" s="197"/>
      <c r="K667" s="197"/>
      <c r="L667" s="202"/>
      <c r="M667" s="203"/>
      <c r="N667" s="204"/>
      <c r="O667" s="204"/>
      <c r="P667" s="204"/>
      <c r="Q667" s="204"/>
      <c r="R667" s="204"/>
      <c r="S667" s="204"/>
      <c r="T667" s="205"/>
      <c r="AT667" s="206" t="s">
        <v>146</v>
      </c>
      <c r="AU667" s="206" t="s">
        <v>81</v>
      </c>
      <c r="AV667" s="13" t="s">
        <v>81</v>
      </c>
      <c r="AW667" s="13" t="s">
        <v>32</v>
      </c>
      <c r="AX667" s="13" t="s">
        <v>79</v>
      </c>
      <c r="AY667" s="206" t="s">
        <v>128</v>
      </c>
    </row>
    <row r="668" spans="1:65" s="2" customFormat="1" ht="16.5" customHeight="1">
      <c r="A668" s="37"/>
      <c r="B668" s="38"/>
      <c r="C668" s="176" t="s">
        <v>917</v>
      </c>
      <c r="D668" s="176" t="s">
        <v>130</v>
      </c>
      <c r="E668" s="177" t="s">
        <v>918</v>
      </c>
      <c r="F668" s="178" t="s">
        <v>919</v>
      </c>
      <c r="G668" s="179" t="s">
        <v>571</v>
      </c>
      <c r="H668" s="180">
        <v>27.2</v>
      </c>
      <c r="I668" s="181"/>
      <c r="J668" s="182">
        <f>ROUND(I668*H668,2)</f>
        <v>0</v>
      </c>
      <c r="K668" s="178" t="s">
        <v>134</v>
      </c>
      <c r="L668" s="42"/>
      <c r="M668" s="183" t="s">
        <v>19</v>
      </c>
      <c r="N668" s="184" t="s">
        <v>43</v>
      </c>
      <c r="O668" s="67"/>
      <c r="P668" s="185">
        <f>O668*H668</f>
        <v>0</v>
      </c>
      <c r="Q668" s="185">
        <v>1.49E-3</v>
      </c>
      <c r="R668" s="185">
        <f>Q668*H668</f>
        <v>4.0528000000000002E-2</v>
      </c>
      <c r="S668" s="185">
        <v>0</v>
      </c>
      <c r="T668" s="186">
        <f>S668*H668</f>
        <v>0</v>
      </c>
      <c r="U668" s="37"/>
      <c r="V668" s="37"/>
      <c r="W668" s="37"/>
      <c r="X668" s="37"/>
      <c r="Y668" s="37"/>
      <c r="Z668" s="37"/>
      <c r="AA668" s="37"/>
      <c r="AB668" s="37"/>
      <c r="AC668" s="37"/>
      <c r="AD668" s="37"/>
      <c r="AE668" s="37"/>
      <c r="AR668" s="187" t="s">
        <v>275</v>
      </c>
      <c r="AT668" s="187" t="s">
        <v>130</v>
      </c>
      <c r="AU668" s="187" t="s">
        <v>81</v>
      </c>
      <c r="AY668" s="20" t="s">
        <v>128</v>
      </c>
      <c r="BE668" s="188">
        <f>IF(N668="základní",J668,0)</f>
        <v>0</v>
      </c>
      <c r="BF668" s="188">
        <f>IF(N668="snížená",J668,0)</f>
        <v>0</v>
      </c>
      <c r="BG668" s="188">
        <f>IF(N668="zákl. přenesená",J668,0)</f>
        <v>0</v>
      </c>
      <c r="BH668" s="188">
        <f>IF(N668="sníž. přenesená",J668,0)</f>
        <v>0</v>
      </c>
      <c r="BI668" s="188">
        <f>IF(N668="nulová",J668,0)</f>
        <v>0</v>
      </c>
      <c r="BJ668" s="20" t="s">
        <v>79</v>
      </c>
      <c r="BK668" s="188">
        <f>ROUND(I668*H668,2)</f>
        <v>0</v>
      </c>
      <c r="BL668" s="20" t="s">
        <v>275</v>
      </c>
      <c r="BM668" s="187" t="s">
        <v>920</v>
      </c>
    </row>
    <row r="669" spans="1:65" s="2" customFormat="1">
      <c r="A669" s="37"/>
      <c r="B669" s="38"/>
      <c r="C669" s="39"/>
      <c r="D669" s="189" t="s">
        <v>136</v>
      </c>
      <c r="E669" s="39"/>
      <c r="F669" s="190" t="s">
        <v>921</v>
      </c>
      <c r="G669" s="39"/>
      <c r="H669" s="39"/>
      <c r="I669" s="191"/>
      <c r="J669" s="39"/>
      <c r="K669" s="39"/>
      <c r="L669" s="42"/>
      <c r="M669" s="192"/>
      <c r="N669" s="193"/>
      <c r="O669" s="67"/>
      <c r="P669" s="67"/>
      <c r="Q669" s="67"/>
      <c r="R669" s="67"/>
      <c r="S669" s="67"/>
      <c r="T669" s="68"/>
      <c r="U669" s="37"/>
      <c r="V669" s="37"/>
      <c r="W669" s="37"/>
      <c r="X669" s="37"/>
      <c r="Y669" s="37"/>
      <c r="Z669" s="37"/>
      <c r="AA669" s="37"/>
      <c r="AB669" s="37"/>
      <c r="AC669" s="37"/>
      <c r="AD669" s="37"/>
      <c r="AE669" s="37"/>
      <c r="AT669" s="20" t="s">
        <v>136</v>
      </c>
      <c r="AU669" s="20" t="s">
        <v>81</v>
      </c>
    </row>
    <row r="670" spans="1:65" s="2" customFormat="1">
      <c r="A670" s="37"/>
      <c r="B670" s="38"/>
      <c r="C670" s="39"/>
      <c r="D670" s="194" t="s">
        <v>138</v>
      </c>
      <c r="E670" s="39"/>
      <c r="F670" s="195" t="s">
        <v>922</v>
      </c>
      <c r="G670" s="39"/>
      <c r="H670" s="39"/>
      <c r="I670" s="191"/>
      <c r="J670" s="39"/>
      <c r="K670" s="39"/>
      <c r="L670" s="42"/>
      <c r="M670" s="192"/>
      <c r="N670" s="193"/>
      <c r="O670" s="67"/>
      <c r="P670" s="67"/>
      <c r="Q670" s="67"/>
      <c r="R670" s="67"/>
      <c r="S670" s="67"/>
      <c r="T670" s="68"/>
      <c r="U670" s="37"/>
      <c r="V670" s="37"/>
      <c r="W670" s="37"/>
      <c r="X670" s="37"/>
      <c r="Y670" s="37"/>
      <c r="Z670" s="37"/>
      <c r="AA670" s="37"/>
      <c r="AB670" s="37"/>
      <c r="AC670" s="37"/>
      <c r="AD670" s="37"/>
      <c r="AE670" s="37"/>
      <c r="AT670" s="20" t="s">
        <v>138</v>
      </c>
      <c r="AU670" s="20" t="s">
        <v>81</v>
      </c>
    </row>
    <row r="671" spans="1:65" s="14" customFormat="1">
      <c r="B671" s="207"/>
      <c r="C671" s="208"/>
      <c r="D671" s="189" t="s">
        <v>146</v>
      </c>
      <c r="E671" s="209" t="s">
        <v>19</v>
      </c>
      <c r="F671" s="210" t="s">
        <v>734</v>
      </c>
      <c r="G671" s="208"/>
      <c r="H671" s="209" t="s">
        <v>19</v>
      </c>
      <c r="I671" s="211"/>
      <c r="J671" s="208"/>
      <c r="K671" s="208"/>
      <c r="L671" s="212"/>
      <c r="M671" s="213"/>
      <c r="N671" s="214"/>
      <c r="O671" s="214"/>
      <c r="P671" s="214"/>
      <c r="Q671" s="214"/>
      <c r="R671" s="214"/>
      <c r="S671" s="214"/>
      <c r="T671" s="215"/>
      <c r="AT671" s="216" t="s">
        <v>146</v>
      </c>
      <c r="AU671" s="216" t="s">
        <v>81</v>
      </c>
      <c r="AV671" s="14" t="s">
        <v>79</v>
      </c>
      <c r="AW671" s="14" t="s">
        <v>32</v>
      </c>
      <c r="AX671" s="14" t="s">
        <v>72</v>
      </c>
      <c r="AY671" s="216" t="s">
        <v>128</v>
      </c>
    </row>
    <row r="672" spans="1:65" s="13" customFormat="1">
      <c r="B672" s="196"/>
      <c r="C672" s="197"/>
      <c r="D672" s="189" t="s">
        <v>146</v>
      </c>
      <c r="E672" s="198" t="s">
        <v>19</v>
      </c>
      <c r="F672" s="199" t="s">
        <v>923</v>
      </c>
      <c r="G672" s="197"/>
      <c r="H672" s="200">
        <v>27.2</v>
      </c>
      <c r="I672" s="201"/>
      <c r="J672" s="197"/>
      <c r="K672" s="197"/>
      <c r="L672" s="202"/>
      <c r="M672" s="203"/>
      <c r="N672" s="204"/>
      <c r="O672" s="204"/>
      <c r="P672" s="204"/>
      <c r="Q672" s="204"/>
      <c r="R672" s="204"/>
      <c r="S672" s="204"/>
      <c r="T672" s="205"/>
      <c r="AT672" s="206" t="s">
        <v>146</v>
      </c>
      <c r="AU672" s="206" t="s">
        <v>81</v>
      </c>
      <c r="AV672" s="13" t="s">
        <v>81</v>
      </c>
      <c r="AW672" s="13" t="s">
        <v>32</v>
      </c>
      <c r="AX672" s="13" t="s">
        <v>79</v>
      </c>
      <c r="AY672" s="206" t="s">
        <v>128</v>
      </c>
    </row>
    <row r="673" spans="1:65" s="2" customFormat="1" ht="16.5" customHeight="1">
      <c r="A673" s="37"/>
      <c r="B673" s="38"/>
      <c r="C673" s="232" t="s">
        <v>924</v>
      </c>
      <c r="D673" s="232" t="s">
        <v>353</v>
      </c>
      <c r="E673" s="233" t="s">
        <v>925</v>
      </c>
      <c r="F673" s="234" t="s">
        <v>926</v>
      </c>
      <c r="G673" s="235" t="s">
        <v>133</v>
      </c>
      <c r="H673" s="236">
        <v>124</v>
      </c>
      <c r="I673" s="237"/>
      <c r="J673" s="238">
        <f>ROUND(I673*H673,2)</f>
        <v>0</v>
      </c>
      <c r="K673" s="234" t="s">
        <v>134</v>
      </c>
      <c r="L673" s="239"/>
      <c r="M673" s="240" t="s">
        <v>19</v>
      </c>
      <c r="N673" s="241" t="s">
        <v>43</v>
      </c>
      <c r="O673" s="67"/>
      <c r="P673" s="185">
        <f>O673*H673</f>
        <v>0</v>
      </c>
      <c r="Q673" s="185">
        <v>2.2000000000000001E-4</v>
      </c>
      <c r="R673" s="185">
        <f>Q673*H673</f>
        <v>2.7280000000000002E-2</v>
      </c>
      <c r="S673" s="185">
        <v>0</v>
      </c>
      <c r="T673" s="186">
        <f>S673*H673</f>
        <v>0</v>
      </c>
      <c r="U673" s="37"/>
      <c r="V673" s="37"/>
      <c r="W673" s="37"/>
      <c r="X673" s="37"/>
      <c r="Y673" s="37"/>
      <c r="Z673" s="37"/>
      <c r="AA673" s="37"/>
      <c r="AB673" s="37"/>
      <c r="AC673" s="37"/>
      <c r="AD673" s="37"/>
      <c r="AE673" s="37"/>
      <c r="AR673" s="187" t="s">
        <v>214</v>
      </c>
      <c r="AT673" s="187" t="s">
        <v>353</v>
      </c>
      <c r="AU673" s="187" t="s">
        <v>81</v>
      </c>
      <c r="AY673" s="20" t="s">
        <v>128</v>
      </c>
      <c r="BE673" s="188">
        <f>IF(N673="základní",J673,0)</f>
        <v>0</v>
      </c>
      <c r="BF673" s="188">
        <f>IF(N673="snížená",J673,0)</f>
        <v>0</v>
      </c>
      <c r="BG673" s="188">
        <f>IF(N673="zákl. přenesená",J673,0)</f>
        <v>0</v>
      </c>
      <c r="BH673" s="188">
        <f>IF(N673="sníž. přenesená",J673,0)</f>
        <v>0</v>
      </c>
      <c r="BI673" s="188">
        <f>IF(N673="nulová",J673,0)</f>
        <v>0</v>
      </c>
      <c r="BJ673" s="20" t="s">
        <v>79</v>
      </c>
      <c r="BK673" s="188">
        <f>ROUND(I673*H673,2)</f>
        <v>0</v>
      </c>
      <c r="BL673" s="20" t="s">
        <v>89</v>
      </c>
      <c r="BM673" s="187" t="s">
        <v>927</v>
      </c>
    </row>
    <row r="674" spans="1:65" s="2" customFormat="1">
      <c r="A674" s="37"/>
      <c r="B674" s="38"/>
      <c r="C674" s="39"/>
      <c r="D674" s="189" t="s">
        <v>136</v>
      </c>
      <c r="E674" s="39"/>
      <c r="F674" s="190" t="s">
        <v>926</v>
      </c>
      <c r="G674" s="39"/>
      <c r="H674" s="39"/>
      <c r="I674" s="191"/>
      <c r="J674" s="39"/>
      <c r="K674" s="39"/>
      <c r="L674" s="42"/>
      <c r="M674" s="192"/>
      <c r="N674" s="193"/>
      <c r="O674" s="67"/>
      <c r="P674" s="67"/>
      <c r="Q674" s="67"/>
      <c r="R674" s="67"/>
      <c r="S674" s="67"/>
      <c r="T674" s="68"/>
      <c r="U674" s="37"/>
      <c r="V674" s="37"/>
      <c r="W674" s="37"/>
      <c r="X674" s="37"/>
      <c r="Y674" s="37"/>
      <c r="Z674" s="37"/>
      <c r="AA674" s="37"/>
      <c r="AB674" s="37"/>
      <c r="AC674" s="37"/>
      <c r="AD674" s="37"/>
      <c r="AE674" s="37"/>
      <c r="AT674" s="20" t="s">
        <v>136</v>
      </c>
      <c r="AU674" s="20" t="s">
        <v>81</v>
      </c>
    </row>
    <row r="675" spans="1:65" s="2" customFormat="1" ht="19.5">
      <c r="A675" s="37"/>
      <c r="B675" s="38"/>
      <c r="C675" s="39"/>
      <c r="D675" s="189" t="s">
        <v>928</v>
      </c>
      <c r="E675" s="39"/>
      <c r="F675" s="254" t="s">
        <v>929</v>
      </c>
      <c r="G675" s="39"/>
      <c r="H675" s="39"/>
      <c r="I675" s="191"/>
      <c r="J675" s="39"/>
      <c r="K675" s="39"/>
      <c r="L675" s="42"/>
      <c r="M675" s="192"/>
      <c r="N675" s="193"/>
      <c r="O675" s="67"/>
      <c r="P675" s="67"/>
      <c r="Q675" s="67"/>
      <c r="R675" s="67"/>
      <c r="S675" s="67"/>
      <c r="T675" s="68"/>
      <c r="U675" s="37"/>
      <c r="V675" s="37"/>
      <c r="W675" s="37"/>
      <c r="X675" s="37"/>
      <c r="Y675" s="37"/>
      <c r="Z675" s="37"/>
      <c r="AA675" s="37"/>
      <c r="AB675" s="37"/>
      <c r="AC675" s="37"/>
      <c r="AD675" s="37"/>
      <c r="AE675" s="37"/>
      <c r="AT675" s="20" t="s">
        <v>928</v>
      </c>
      <c r="AU675" s="20" t="s">
        <v>81</v>
      </c>
    </row>
    <row r="676" spans="1:65" s="13" customFormat="1">
      <c r="B676" s="196"/>
      <c r="C676" s="197"/>
      <c r="D676" s="189" t="s">
        <v>146</v>
      </c>
      <c r="E676" s="198" t="s">
        <v>19</v>
      </c>
      <c r="F676" s="199" t="s">
        <v>930</v>
      </c>
      <c r="G676" s="197"/>
      <c r="H676" s="200">
        <v>124</v>
      </c>
      <c r="I676" s="201"/>
      <c r="J676" s="197"/>
      <c r="K676" s="197"/>
      <c r="L676" s="202"/>
      <c r="M676" s="203"/>
      <c r="N676" s="204"/>
      <c r="O676" s="204"/>
      <c r="P676" s="204"/>
      <c r="Q676" s="204"/>
      <c r="R676" s="204"/>
      <c r="S676" s="204"/>
      <c r="T676" s="205"/>
      <c r="AT676" s="206" t="s">
        <v>146</v>
      </c>
      <c r="AU676" s="206" t="s">
        <v>81</v>
      </c>
      <c r="AV676" s="13" t="s">
        <v>81</v>
      </c>
      <c r="AW676" s="13" t="s">
        <v>32</v>
      </c>
      <c r="AX676" s="13" t="s">
        <v>79</v>
      </c>
      <c r="AY676" s="206" t="s">
        <v>128</v>
      </c>
    </row>
    <row r="677" spans="1:65" s="2" customFormat="1" ht="16.5" customHeight="1">
      <c r="A677" s="37"/>
      <c r="B677" s="38"/>
      <c r="C677" s="176" t="s">
        <v>931</v>
      </c>
      <c r="D677" s="176" t="s">
        <v>130</v>
      </c>
      <c r="E677" s="177" t="s">
        <v>932</v>
      </c>
      <c r="F677" s="178" t="s">
        <v>933</v>
      </c>
      <c r="G677" s="179" t="s">
        <v>209</v>
      </c>
      <c r="H677" s="180">
        <v>0.22</v>
      </c>
      <c r="I677" s="181"/>
      <c r="J677" s="182">
        <f>ROUND(I677*H677,2)</f>
        <v>0</v>
      </c>
      <c r="K677" s="178" t="s">
        <v>134</v>
      </c>
      <c r="L677" s="42"/>
      <c r="M677" s="183" t="s">
        <v>19</v>
      </c>
      <c r="N677" s="184" t="s">
        <v>43</v>
      </c>
      <c r="O677" s="67"/>
      <c r="P677" s="185">
        <f>O677*H677</f>
        <v>0</v>
      </c>
      <c r="Q677" s="185">
        <v>0</v>
      </c>
      <c r="R677" s="185">
        <f>Q677*H677</f>
        <v>0</v>
      </c>
      <c r="S677" s="185">
        <v>0</v>
      </c>
      <c r="T677" s="186">
        <f>S677*H677</f>
        <v>0</v>
      </c>
      <c r="U677" s="37"/>
      <c r="V677" s="37"/>
      <c r="W677" s="37"/>
      <c r="X677" s="37"/>
      <c r="Y677" s="37"/>
      <c r="Z677" s="37"/>
      <c r="AA677" s="37"/>
      <c r="AB677" s="37"/>
      <c r="AC677" s="37"/>
      <c r="AD677" s="37"/>
      <c r="AE677" s="37"/>
      <c r="AR677" s="187" t="s">
        <v>275</v>
      </c>
      <c r="AT677" s="187" t="s">
        <v>130</v>
      </c>
      <c r="AU677" s="187" t="s">
        <v>81</v>
      </c>
      <c r="AY677" s="20" t="s">
        <v>128</v>
      </c>
      <c r="BE677" s="188">
        <f>IF(N677="základní",J677,0)</f>
        <v>0</v>
      </c>
      <c r="BF677" s="188">
        <f>IF(N677="snížená",J677,0)</f>
        <v>0</v>
      </c>
      <c r="BG677" s="188">
        <f>IF(N677="zákl. přenesená",J677,0)</f>
        <v>0</v>
      </c>
      <c r="BH677" s="188">
        <f>IF(N677="sníž. přenesená",J677,0)</f>
        <v>0</v>
      </c>
      <c r="BI677" s="188">
        <f>IF(N677="nulová",J677,0)</f>
        <v>0</v>
      </c>
      <c r="BJ677" s="20" t="s">
        <v>79</v>
      </c>
      <c r="BK677" s="188">
        <f>ROUND(I677*H677,2)</f>
        <v>0</v>
      </c>
      <c r="BL677" s="20" t="s">
        <v>275</v>
      </c>
      <c r="BM677" s="187" t="s">
        <v>934</v>
      </c>
    </row>
    <row r="678" spans="1:65" s="2" customFormat="1" ht="19.5">
      <c r="A678" s="37"/>
      <c r="B678" s="38"/>
      <c r="C678" s="39"/>
      <c r="D678" s="189" t="s">
        <v>136</v>
      </c>
      <c r="E678" s="39"/>
      <c r="F678" s="190" t="s">
        <v>935</v>
      </c>
      <c r="G678" s="39"/>
      <c r="H678" s="39"/>
      <c r="I678" s="191"/>
      <c r="J678" s="39"/>
      <c r="K678" s="39"/>
      <c r="L678" s="42"/>
      <c r="M678" s="192"/>
      <c r="N678" s="193"/>
      <c r="O678" s="67"/>
      <c r="P678" s="67"/>
      <c r="Q678" s="67"/>
      <c r="R678" s="67"/>
      <c r="S678" s="67"/>
      <c r="T678" s="68"/>
      <c r="U678" s="37"/>
      <c r="V678" s="37"/>
      <c r="W678" s="37"/>
      <c r="X678" s="37"/>
      <c r="Y678" s="37"/>
      <c r="Z678" s="37"/>
      <c r="AA678" s="37"/>
      <c r="AB678" s="37"/>
      <c r="AC678" s="37"/>
      <c r="AD678" s="37"/>
      <c r="AE678" s="37"/>
      <c r="AT678" s="20" t="s">
        <v>136</v>
      </c>
      <c r="AU678" s="20" t="s">
        <v>81</v>
      </c>
    </row>
    <row r="679" spans="1:65" s="2" customFormat="1">
      <c r="A679" s="37"/>
      <c r="B679" s="38"/>
      <c r="C679" s="39"/>
      <c r="D679" s="194" t="s">
        <v>138</v>
      </c>
      <c r="E679" s="39"/>
      <c r="F679" s="195" t="s">
        <v>936</v>
      </c>
      <c r="G679" s="39"/>
      <c r="H679" s="39"/>
      <c r="I679" s="191"/>
      <c r="J679" s="39"/>
      <c r="K679" s="39"/>
      <c r="L679" s="42"/>
      <c r="M679" s="192"/>
      <c r="N679" s="193"/>
      <c r="O679" s="67"/>
      <c r="P679" s="67"/>
      <c r="Q679" s="67"/>
      <c r="R679" s="67"/>
      <c r="S679" s="67"/>
      <c r="T679" s="68"/>
      <c r="U679" s="37"/>
      <c r="V679" s="37"/>
      <c r="W679" s="37"/>
      <c r="X679" s="37"/>
      <c r="Y679" s="37"/>
      <c r="Z679" s="37"/>
      <c r="AA679" s="37"/>
      <c r="AB679" s="37"/>
      <c r="AC679" s="37"/>
      <c r="AD679" s="37"/>
      <c r="AE679" s="37"/>
      <c r="AT679" s="20" t="s">
        <v>138</v>
      </c>
      <c r="AU679" s="20" t="s">
        <v>81</v>
      </c>
    </row>
    <row r="680" spans="1:65" s="12" customFormat="1" ht="22.9" customHeight="1">
      <c r="B680" s="160"/>
      <c r="C680" s="161"/>
      <c r="D680" s="162" t="s">
        <v>71</v>
      </c>
      <c r="E680" s="174" t="s">
        <v>937</v>
      </c>
      <c r="F680" s="174" t="s">
        <v>938</v>
      </c>
      <c r="G680" s="161"/>
      <c r="H680" s="161"/>
      <c r="I680" s="164"/>
      <c r="J680" s="175">
        <f>BK680</f>
        <v>0</v>
      </c>
      <c r="K680" s="161"/>
      <c r="L680" s="166"/>
      <c r="M680" s="167"/>
      <c r="N680" s="168"/>
      <c r="O680" s="168"/>
      <c r="P680" s="169">
        <f>SUM(P681:P699)</f>
        <v>0</v>
      </c>
      <c r="Q680" s="168"/>
      <c r="R680" s="169">
        <f>SUM(R681:R699)</f>
        <v>0</v>
      </c>
      <c r="S680" s="168"/>
      <c r="T680" s="170">
        <f>SUM(T681:T699)</f>
        <v>0</v>
      </c>
      <c r="AR680" s="171" t="s">
        <v>81</v>
      </c>
      <c r="AT680" s="172" t="s">
        <v>71</v>
      </c>
      <c r="AU680" s="172" t="s">
        <v>79</v>
      </c>
      <c r="AY680" s="171" t="s">
        <v>128</v>
      </c>
      <c r="BK680" s="173">
        <f>SUM(BK681:BK699)</f>
        <v>0</v>
      </c>
    </row>
    <row r="681" spans="1:65" s="2" customFormat="1" ht="16.5" customHeight="1">
      <c r="A681" s="37"/>
      <c r="B681" s="38"/>
      <c r="C681" s="176" t="s">
        <v>939</v>
      </c>
      <c r="D681" s="176" t="s">
        <v>130</v>
      </c>
      <c r="E681" s="177" t="s">
        <v>940</v>
      </c>
      <c r="F681" s="178" t="s">
        <v>941</v>
      </c>
      <c r="G681" s="179" t="s">
        <v>591</v>
      </c>
      <c r="H681" s="180">
        <v>4</v>
      </c>
      <c r="I681" s="181"/>
      <c r="J681" s="182">
        <f>ROUND(I681*H681,2)</f>
        <v>0</v>
      </c>
      <c r="K681" s="178" t="s">
        <v>19</v>
      </c>
      <c r="L681" s="42"/>
      <c r="M681" s="183" t="s">
        <v>19</v>
      </c>
      <c r="N681" s="184" t="s">
        <v>43</v>
      </c>
      <c r="O681" s="67"/>
      <c r="P681" s="185">
        <f>O681*H681</f>
        <v>0</v>
      </c>
      <c r="Q681" s="185">
        <v>0</v>
      </c>
      <c r="R681" s="185">
        <f>Q681*H681</f>
        <v>0</v>
      </c>
      <c r="S681" s="185">
        <v>0</v>
      </c>
      <c r="T681" s="186">
        <f>S681*H681</f>
        <v>0</v>
      </c>
      <c r="U681" s="37"/>
      <c r="V681" s="37"/>
      <c r="W681" s="37"/>
      <c r="X681" s="37"/>
      <c r="Y681" s="37"/>
      <c r="Z681" s="37"/>
      <c r="AA681" s="37"/>
      <c r="AB681" s="37"/>
      <c r="AC681" s="37"/>
      <c r="AD681" s="37"/>
      <c r="AE681" s="37"/>
      <c r="AR681" s="187" t="s">
        <v>275</v>
      </c>
      <c r="AT681" s="187" t="s">
        <v>130</v>
      </c>
      <c r="AU681" s="187" t="s">
        <v>81</v>
      </c>
      <c r="AY681" s="20" t="s">
        <v>128</v>
      </c>
      <c r="BE681" s="188">
        <f>IF(N681="základní",J681,0)</f>
        <v>0</v>
      </c>
      <c r="BF681" s="188">
        <f>IF(N681="snížená",J681,0)</f>
        <v>0</v>
      </c>
      <c r="BG681" s="188">
        <f>IF(N681="zákl. přenesená",J681,0)</f>
        <v>0</v>
      </c>
      <c r="BH681" s="188">
        <f>IF(N681="sníž. přenesená",J681,0)</f>
        <v>0</v>
      </c>
      <c r="BI681" s="188">
        <f>IF(N681="nulová",J681,0)</f>
        <v>0</v>
      </c>
      <c r="BJ681" s="20" t="s">
        <v>79</v>
      </c>
      <c r="BK681" s="188">
        <f>ROUND(I681*H681,2)</f>
        <v>0</v>
      </c>
      <c r="BL681" s="20" t="s">
        <v>275</v>
      </c>
      <c r="BM681" s="187" t="s">
        <v>942</v>
      </c>
    </row>
    <row r="682" spans="1:65" s="2" customFormat="1">
      <c r="A682" s="37"/>
      <c r="B682" s="38"/>
      <c r="C682" s="39"/>
      <c r="D682" s="189" t="s">
        <v>136</v>
      </c>
      <c r="E682" s="39"/>
      <c r="F682" s="190" t="s">
        <v>941</v>
      </c>
      <c r="G682" s="39"/>
      <c r="H682" s="39"/>
      <c r="I682" s="191"/>
      <c r="J682" s="39"/>
      <c r="K682" s="39"/>
      <c r="L682" s="42"/>
      <c r="M682" s="192"/>
      <c r="N682" s="193"/>
      <c r="O682" s="67"/>
      <c r="P682" s="67"/>
      <c r="Q682" s="67"/>
      <c r="R682" s="67"/>
      <c r="S682" s="67"/>
      <c r="T682" s="68"/>
      <c r="U682" s="37"/>
      <c r="V682" s="37"/>
      <c r="W682" s="37"/>
      <c r="X682" s="37"/>
      <c r="Y682" s="37"/>
      <c r="Z682" s="37"/>
      <c r="AA682" s="37"/>
      <c r="AB682" s="37"/>
      <c r="AC682" s="37"/>
      <c r="AD682" s="37"/>
      <c r="AE682" s="37"/>
      <c r="AT682" s="20" t="s">
        <v>136</v>
      </c>
      <c r="AU682" s="20" t="s">
        <v>81</v>
      </c>
    </row>
    <row r="683" spans="1:65" s="14" customFormat="1">
      <c r="B683" s="207"/>
      <c r="C683" s="208"/>
      <c r="D683" s="189" t="s">
        <v>146</v>
      </c>
      <c r="E683" s="209" t="s">
        <v>19</v>
      </c>
      <c r="F683" s="210" t="s">
        <v>943</v>
      </c>
      <c r="G683" s="208"/>
      <c r="H683" s="209" t="s">
        <v>19</v>
      </c>
      <c r="I683" s="211"/>
      <c r="J683" s="208"/>
      <c r="K683" s="208"/>
      <c r="L683" s="212"/>
      <c r="M683" s="213"/>
      <c r="N683" s="214"/>
      <c r="O683" s="214"/>
      <c r="P683" s="214"/>
      <c r="Q683" s="214"/>
      <c r="R683" s="214"/>
      <c r="S683" s="214"/>
      <c r="T683" s="215"/>
      <c r="AT683" s="216" t="s">
        <v>146</v>
      </c>
      <c r="AU683" s="216" t="s">
        <v>81</v>
      </c>
      <c r="AV683" s="14" t="s">
        <v>79</v>
      </c>
      <c r="AW683" s="14" t="s">
        <v>32</v>
      </c>
      <c r="AX683" s="14" t="s">
        <v>72</v>
      </c>
      <c r="AY683" s="216" t="s">
        <v>128</v>
      </c>
    </row>
    <row r="684" spans="1:65" s="13" customFormat="1">
      <c r="B684" s="196"/>
      <c r="C684" s="197"/>
      <c r="D684" s="189" t="s">
        <v>146</v>
      </c>
      <c r="E684" s="198" t="s">
        <v>19</v>
      </c>
      <c r="F684" s="199" t="s">
        <v>944</v>
      </c>
      <c r="G684" s="197"/>
      <c r="H684" s="200">
        <v>4</v>
      </c>
      <c r="I684" s="201"/>
      <c r="J684" s="197"/>
      <c r="K684" s="197"/>
      <c r="L684" s="202"/>
      <c r="M684" s="203"/>
      <c r="N684" s="204"/>
      <c r="O684" s="204"/>
      <c r="P684" s="204"/>
      <c r="Q684" s="204"/>
      <c r="R684" s="204"/>
      <c r="S684" s="204"/>
      <c r="T684" s="205"/>
      <c r="AT684" s="206" t="s">
        <v>146</v>
      </c>
      <c r="AU684" s="206" t="s">
        <v>81</v>
      </c>
      <c r="AV684" s="13" t="s">
        <v>81</v>
      </c>
      <c r="AW684" s="13" t="s">
        <v>32</v>
      </c>
      <c r="AX684" s="13" t="s">
        <v>79</v>
      </c>
      <c r="AY684" s="206" t="s">
        <v>128</v>
      </c>
    </row>
    <row r="685" spans="1:65" s="2" customFormat="1" ht="16.5" customHeight="1">
      <c r="A685" s="37"/>
      <c r="B685" s="38"/>
      <c r="C685" s="176" t="s">
        <v>945</v>
      </c>
      <c r="D685" s="176" t="s">
        <v>130</v>
      </c>
      <c r="E685" s="177" t="s">
        <v>946</v>
      </c>
      <c r="F685" s="178" t="s">
        <v>947</v>
      </c>
      <c r="G685" s="179" t="s">
        <v>591</v>
      </c>
      <c r="H685" s="180">
        <v>2</v>
      </c>
      <c r="I685" s="181"/>
      <c r="J685" s="182">
        <f>ROUND(I685*H685,2)</f>
        <v>0</v>
      </c>
      <c r="K685" s="178" t="s">
        <v>19</v>
      </c>
      <c r="L685" s="42"/>
      <c r="M685" s="183" t="s">
        <v>19</v>
      </c>
      <c r="N685" s="184" t="s">
        <v>43</v>
      </c>
      <c r="O685" s="67"/>
      <c r="P685" s="185">
        <f>O685*H685</f>
        <v>0</v>
      </c>
      <c r="Q685" s="185">
        <v>0</v>
      </c>
      <c r="R685" s="185">
        <f>Q685*H685</f>
        <v>0</v>
      </c>
      <c r="S685" s="185">
        <v>0</v>
      </c>
      <c r="T685" s="186">
        <f>S685*H685</f>
        <v>0</v>
      </c>
      <c r="U685" s="37"/>
      <c r="V685" s="37"/>
      <c r="W685" s="37"/>
      <c r="X685" s="37"/>
      <c r="Y685" s="37"/>
      <c r="Z685" s="37"/>
      <c r="AA685" s="37"/>
      <c r="AB685" s="37"/>
      <c r="AC685" s="37"/>
      <c r="AD685" s="37"/>
      <c r="AE685" s="37"/>
      <c r="AR685" s="187" t="s">
        <v>275</v>
      </c>
      <c r="AT685" s="187" t="s">
        <v>130</v>
      </c>
      <c r="AU685" s="187" t="s">
        <v>81</v>
      </c>
      <c r="AY685" s="20" t="s">
        <v>128</v>
      </c>
      <c r="BE685" s="188">
        <f>IF(N685="základní",J685,0)</f>
        <v>0</v>
      </c>
      <c r="BF685" s="188">
        <f>IF(N685="snížená",J685,0)</f>
        <v>0</v>
      </c>
      <c r="BG685" s="188">
        <f>IF(N685="zákl. přenesená",J685,0)</f>
        <v>0</v>
      </c>
      <c r="BH685" s="188">
        <f>IF(N685="sníž. přenesená",J685,0)</f>
        <v>0</v>
      </c>
      <c r="BI685" s="188">
        <f>IF(N685="nulová",J685,0)</f>
        <v>0</v>
      </c>
      <c r="BJ685" s="20" t="s">
        <v>79</v>
      </c>
      <c r="BK685" s="188">
        <f>ROUND(I685*H685,2)</f>
        <v>0</v>
      </c>
      <c r="BL685" s="20" t="s">
        <v>275</v>
      </c>
      <c r="BM685" s="187" t="s">
        <v>948</v>
      </c>
    </row>
    <row r="686" spans="1:65" s="2" customFormat="1">
      <c r="A686" s="37"/>
      <c r="B686" s="38"/>
      <c r="C686" s="39"/>
      <c r="D686" s="189" t="s">
        <v>136</v>
      </c>
      <c r="E686" s="39"/>
      <c r="F686" s="190" t="s">
        <v>947</v>
      </c>
      <c r="G686" s="39"/>
      <c r="H686" s="39"/>
      <c r="I686" s="191"/>
      <c r="J686" s="39"/>
      <c r="K686" s="39"/>
      <c r="L686" s="42"/>
      <c r="M686" s="192"/>
      <c r="N686" s="193"/>
      <c r="O686" s="67"/>
      <c r="P686" s="67"/>
      <c r="Q686" s="67"/>
      <c r="R686" s="67"/>
      <c r="S686" s="67"/>
      <c r="T686" s="68"/>
      <c r="U686" s="37"/>
      <c r="V686" s="37"/>
      <c r="W686" s="37"/>
      <c r="X686" s="37"/>
      <c r="Y686" s="37"/>
      <c r="Z686" s="37"/>
      <c r="AA686" s="37"/>
      <c r="AB686" s="37"/>
      <c r="AC686" s="37"/>
      <c r="AD686" s="37"/>
      <c r="AE686" s="37"/>
      <c r="AT686" s="20" t="s">
        <v>136</v>
      </c>
      <c r="AU686" s="20" t="s">
        <v>81</v>
      </c>
    </row>
    <row r="687" spans="1:65" s="14" customFormat="1">
      <c r="B687" s="207"/>
      <c r="C687" s="208"/>
      <c r="D687" s="189" t="s">
        <v>146</v>
      </c>
      <c r="E687" s="209" t="s">
        <v>19</v>
      </c>
      <c r="F687" s="210" t="s">
        <v>943</v>
      </c>
      <c r="G687" s="208"/>
      <c r="H687" s="209" t="s">
        <v>19</v>
      </c>
      <c r="I687" s="211"/>
      <c r="J687" s="208"/>
      <c r="K687" s="208"/>
      <c r="L687" s="212"/>
      <c r="M687" s="213"/>
      <c r="N687" s="214"/>
      <c r="O687" s="214"/>
      <c r="P687" s="214"/>
      <c r="Q687" s="214"/>
      <c r="R687" s="214"/>
      <c r="S687" s="214"/>
      <c r="T687" s="215"/>
      <c r="AT687" s="216" t="s">
        <v>146</v>
      </c>
      <c r="AU687" s="216" t="s">
        <v>81</v>
      </c>
      <c r="AV687" s="14" t="s">
        <v>79</v>
      </c>
      <c r="AW687" s="14" t="s">
        <v>32</v>
      </c>
      <c r="AX687" s="14" t="s">
        <v>72</v>
      </c>
      <c r="AY687" s="216" t="s">
        <v>128</v>
      </c>
    </row>
    <row r="688" spans="1:65" s="13" customFormat="1">
      <c r="B688" s="196"/>
      <c r="C688" s="197"/>
      <c r="D688" s="189" t="s">
        <v>146</v>
      </c>
      <c r="E688" s="198" t="s">
        <v>19</v>
      </c>
      <c r="F688" s="199" t="s">
        <v>949</v>
      </c>
      <c r="G688" s="197"/>
      <c r="H688" s="200">
        <v>2</v>
      </c>
      <c r="I688" s="201"/>
      <c r="J688" s="197"/>
      <c r="K688" s="197"/>
      <c r="L688" s="202"/>
      <c r="M688" s="203"/>
      <c r="N688" s="204"/>
      <c r="O688" s="204"/>
      <c r="P688" s="204"/>
      <c r="Q688" s="204"/>
      <c r="R688" s="204"/>
      <c r="S688" s="204"/>
      <c r="T688" s="205"/>
      <c r="AT688" s="206" t="s">
        <v>146</v>
      </c>
      <c r="AU688" s="206" t="s">
        <v>81</v>
      </c>
      <c r="AV688" s="13" t="s">
        <v>81</v>
      </c>
      <c r="AW688" s="13" t="s">
        <v>32</v>
      </c>
      <c r="AX688" s="13" t="s">
        <v>79</v>
      </c>
      <c r="AY688" s="206" t="s">
        <v>128</v>
      </c>
    </row>
    <row r="689" spans="1:65" s="2" customFormat="1" ht="16.5" customHeight="1">
      <c r="A689" s="37"/>
      <c r="B689" s="38"/>
      <c r="C689" s="176" t="s">
        <v>950</v>
      </c>
      <c r="D689" s="176" t="s">
        <v>130</v>
      </c>
      <c r="E689" s="177" t="s">
        <v>951</v>
      </c>
      <c r="F689" s="178" t="s">
        <v>952</v>
      </c>
      <c r="G689" s="179" t="s">
        <v>591</v>
      </c>
      <c r="H689" s="180">
        <v>4</v>
      </c>
      <c r="I689" s="181"/>
      <c r="J689" s="182">
        <f>ROUND(I689*H689,2)</f>
        <v>0</v>
      </c>
      <c r="K689" s="178" t="s">
        <v>19</v>
      </c>
      <c r="L689" s="42"/>
      <c r="M689" s="183" t="s">
        <v>19</v>
      </c>
      <c r="N689" s="184" t="s">
        <v>43</v>
      </c>
      <c r="O689" s="67"/>
      <c r="P689" s="185">
        <f>O689*H689</f>
        <v>0</v>
      </c>
      <c r="Q689" s="185">
        <v>0</v>
      </c>
      <c r="R689" s="185">
        <f>Q689*H689</f>
        <v>0</v>
      </c>
      <c r="S689" s="185">
        <v>0</v>
      </c>
      <c r="T689" s="186">
        <f>S689*H689</f>
        <v>0</v>
      </c>
      <c r="U689" s="37"/>
      <c r="V689" s="37"/>
      <c r="W689" s="37"/>
      <c r="X689" s="37"/>
      <c r="Y689" s="37"/>
      <c r="Z689" s="37"/>
      <c r="AA689" s="37"/>
      <c r="AB689" s="37"/>
      <c r="AC689" s="37"/>
      <c r="AD689" s="37"/>
      <c r="AE689" s="37"/>
      <c r="AR689" s="187" t="s">
        <v>275</v>
      </c>
      <c r="AT689" s="187" t="s">
        <v>130</v>
      </c>
      <c r="AU689" s="187" t="s">
        <v>81</v>
      </c>
      <c r="AY689" s="20" t="s">
        <v>128</v>
      </c>
      <c r="BE689" s="188">
        <f>IF(N689="základní",J689,0)</f>
        <v>0</v>
      </c>
      <c r="BF689" s="188">
        <f>IF(N689="snížená",J689,0)</f>
        <v>0</v>
      </c>
      <c r="BG689" s="188">
        <f>IF(N689="zákl. přenesená",J689,0)</f>
        <v>0</v>
      </c>
      <c r="BH689" s="188">
        <f>IF(N689="sníž. přenesená",J689,0)</f>
        <v>0</v>
      </c>
      <c r="BI689" s="188">
        <f>IF(N689="nulová",J689,0)</f>
        <v>0</v>
      </c>
      <c r="BJ689" s="20" t="s">
        <v>79</v>
      </c>
      <c r="BK689" s="188">
        <f>ROUND(I689*H689,2)</f>
        <v>0</v>
      </c>
      <c r="BL689" s="20" t="s">
        <v>275</v>
      </c>
      <c r="BM689" s="187" t="s">
        <v>953</v>
      </c>
    </row>
    <row r="690" spans="1:65" s="2" customFormat="1">
      <c r="A690" s="37"/>
      <c r="B690" s="38"/>
      <c r="C690" s="39"/>
      <c r="D690" s="189" t="s">
        <v>136</v>
      </c>
      <c r="E690" s="39"/>
      <c r="F690" s="190" t="s">
        <v>952</v>
      </c>
      <c r="G690" s="39"/>
      <c r="H690" s="39"/>
      <c r="I690" s="191"/>
      <c r="J690" s="39"/>
      <c r="K690" s="39"/>
      <c r="L690" s="42"/>
      <c r="M690" s="192"/>
      <c r="N690" s="193"/>
      <c r="O690" s="67"/>
      <c r="P690" s="67"/>
      <c r="Q690" s="67"/>
      <c r="R690" s="67"/>
      <c r="S690" s="67"/>
      <c r="T690" s="68"/>
      <c r="U690" s="37"/>
      <c r="V690" s="37"/>
      <c r="W690" s="37"/>
      <c r="X690" s="37"/>
      <c r="Y690" s="37"/>
      <c r="Z690" s="37"/>
      <c r="AA690" s="37"/>
      <c r="AB690" s="37"/>
      <c r="AC690" s="37"/>
      <c r="AD690" s="37"/>
      <c r="AE690" s="37"/>
      <c r="AT690" s="20" t="s">
        <v>136</v>
      </c>
      <c r="AU690" s="20" t="s">
        <v>81</v>
      </c>
    </row>
    <row r="691" spans="1:65" s="14" customFormat="1">
      <c r="B691" s="207"/>
      <c r="C691" s="208"/>
      <c r="D691" s="189" t="s">
        <v>146</v>
      </c>
      <c r="E691" s="209" t="s">
        <v>19</v>
      </c>
      <c r="F691" s="210" t="s">
        <v>943</v>
      </c>
      <c r="G691" s="208"/>
      <c r="H691" s="209" t="s">
        <v>19</v>
      </c>
      <c r="I691" s="211"/>
      <c r="J691" s="208"/>
      <c r="K691" s="208"/>
      <c r="L691" s="212"/>
      <c r="M691" s="213"/>
      <c r="N691" s="214"/>
      <c r="O691" s="214"/>
      <c r="P691" s="214"/>
      <c r="Q691" s="214"/>
      <c r="R691" s="214"/>
      <c r="S691" s="214"/>
      <c r="T691" s="215"/>
      <c r="AT691" s="216" t="s">
        <v>146</v>
      </c>
      <c r="AU691" s="216" t="s">
        <v>81</v>
      </c>
      <c r="AV691" s="14" t="s">
        <v>79</v>
      </c>
      <c r="AW691" s="14" t="s">
        <v>32</v>
      </c>
      <c r="AX691" s="14" t="s">
        <v>72</v>
      </c>
      <c r="AY691" s="216" t="s">
        <v>128</v>
      </c>
    </row>
    <row r="692" spans="1:65" s="13" customFormat="1">
      <c r="B692" s="196"/>
      <c r="C692" s="197"/>
      <c r="D692" s="189" t="s">
        <v>146</v>
      </c>
      <c r="E692" s="198" t="s">
        <v>19</v>
      </c>
      <c r="F692" s="199" t="s">
        <v>954</v>
      </c>
      <c r="G692" s="197"/>
      <c r="H692" s="200">
        <v>4</v>
      </c>
      <c r="I692" s="201"/>
      <c r="J692" s="197"/>
      <c r="K692" s="197"/>
      <c r="L692" s="202"/>
      <c r="M692" s="203"/>
      <c r="N692" s="204"/>
      <c r="O692" s="204"/>
      <c r="P692" s="204"/>
      <c r="Q692" s="204"/>
      <c r="R692" s="204"/>
      <c r="S692" s="204"/>
      <c r="T692" s="205"/>
      <c r="AT692" s="206" t="s">
        <v>146</v>
      </c>
      <c r="AU692" s="206" t="s">
        <v>81</v>
      </c>
      <c r="AV692" s="13" t="s">
        <v>81</v>
      </c>
      <c r="AW692" s="13" t="s">
        <v>32</v>
      </c>
      <c r="AX692" s="13" t="s">
        <v>79</v>
      </c>
      <c r="AY692" s="206" t="s">
        <v>128</v>
      </c>
    </row>
    <row r="693" spans="1:65" s="2" customFormat="1" ht="16.5" customHeight="1">
      <c r="A693" s="37"/>
      <c r="B693" s="38"/>
      <c r="C693" s="176" t="s">
        <v>930</v>
      </c>
      <c r="D693" s="176" t="s">
        <v>130</v>
      </c>
      <c r="E693" s="177" t="s">
        <v>955</v>
      </c>
      <c r="F693" s="178" t="s">
        <v>956</v>
      </c>
      <c r="G693" s="179" t="s">
        <v>376</v>
      </c>
      <c r="H693" s="180">
        <v>1</v>
      </c>
      <c r="I693" s="181"/>
      <c r="J693" s="182">
        <f>ROUND(I693*H693,2)</f>
        <v>0</v>
      </c>
      <c r="K693" s="178" t="s">
        <v>19</v>
      </c>
      <c r="L693" s="42"/>
      <c r="M693" s="183" t="s">
        <v>19</v>
      </c>
      <c r="N693" s="184" t="s">
        <v>43</v>
      </c>
      <c r="O693" s="67"/>
      <c r="P693" s="185">
        <f>O693*H693</f>
        <v>0</v>
      </c>
      <c r="Q693" s="185">
        <v>0</v>
      </c>
      <c r="R693" s="185">
        <f>Q693*H693</f>
        <v>0</v>
      </c>
      <c r="S693" s="185">
        <v>0</v>
      </c>
      <c r="T693" s="186">
        <f>S693*H693</f>
        <v>0</v>
      </c>
      <c r="U693" s="37"/>
      <c r="V693" s="37"/>
      <c r="W693" s="37"/>
      <c r="X693" s="37"/>
      <c r="Y693" s="37"/>
      <c r="Z693" s="37"/>
      <c r="AA693" s="37"/>
      <c r="AB693" s="37"/>
      <c r="AC693" s="37"/>
      <c r="AD693" s="37"/>
      <c r="AE693" s="37"/>
      <c r="AR693" s="187" t="s">
        <v>275</v>
      </c>
      <c r="AT693" s="187" t="s">
        <v>130</v>
      </c>
      <c r="AU693" s="187" t="s">
        <v>81</v>
      </c>
      <c r="AY693" s="20" t="s">
        <v>128</v>
      </c>
      <c r="BE693" s="188">
        <f>IF(N693="základní",J693,0)</f>
        <v>0</v>
      </c>
      <c r="BF693" s="188">
        <f>IF(N693="snížená",J693,0)</f>
        <v>0</v>
      </c>
      <c r="BG693" s="188">
        <f>IF(N693="zákl. přenesená",J693,0)</f>
        <v>0</v>
      </c>
      <c r="BH693" s="188">
        <f>IF(N693="sníž. přenesená",J693,0)</f>
        <v>0</v>
      </c>
      <c r="BI693" s="188">
        <f>IF(N693="nulová",J693,0)</f>
        <v>0</v>
      </c>
      <c r="BJ693" s="20" t="s">
        <v>79</v>
      </c>
      <c r="BK693" s="188">
        <f>ROUND(I693*H693,2)</f>
        <v>0</v>
      </c>
      <c r="BL693" s="20" t="s">
        <v>275</v>
      </c>
      <c r="BM693" s="187" t="s">
        <v>957</v>
      </c>
    </row>
    <row r="694" spans="1:65" s="2" customFormat="1">
      <c r="A694" s="37"/>
      <c r="B694" s="38"/>
      <c r="C694" s="39"/>
      <c r="D694" s="189" t="s">
        <v>136</v>
      </c>
      <c r="E694" s="39"/>
      <c r="F694" s="190" t="s">
        <v>958</v>
      </c>
      <c r="G694" s="39"/>
      <c r="H694" s="39"/>
      <c r="I694" s="191"/>
      <c r="J694" s="39"/>
      <c r="K694" s="39"/>
      <c r="L694" s="42"/>
      <c r="M694" s="192"/>
      <c r="N694" s="193"/>
      <c r="O694" s="67"/>
      <c r="P694" s="67"/>
      <c r="Q694" s="67"/>
      <c r="R694" s="67"/>
      <c r="S694" s="67"/>
      <c r="T694" s="68"/>
      <c r="U694" s="37"/>
      <c r="V694" s="37"/>
      <c r="W694" s="37"/>
      <c r="X694" s="37"/>
      <c r="Y694" s="37"/>
      <c r="Z694" s="37"/>
      <c r="AA694" s="37"/>
      <c r="AB694" s="37"/>
      <c r="AC694" s="37"/>
      <c r="AD694" s="37"/>
      <c r="AE694" s="37"/>
      <c r="AT694" s="20" t="s">
        <v>136</v>
      </c>
      <c r="AU694" s="20" t="s">
        <v>81</v>
      </c>
    </row>
    <row r="695" spans="1:65" s="14" customFormat="1">
      <c r="B695" s="207"/>
      <c r="C695" s="208"/>
      <c r="D695" s="189" t="s">
        <v>146</v>
      </c>
      <c r="E695" s="209" t="s">
        <v>19</v>
      </c>
      <c r="F695" s="210" t="s">
        <v>943</v>
      </c>
      <c r="G695" s="208"/>
      <c r="H695" s="209" t="s">
        <v>19</v>
      </c>
      <c r="I695" s="211"/>
      <c r="J695" s="208"/>
      <c r="K695" s="208"/>
      <c r="L695" s="212"/>
      <c r="M695" s="213"/>
      <c r="N695" s="214"/>
      <c r="O695" s="214"/>
      <c r="P695" s="214"/>
      <c r="Q695" s="214"/>
      <c r="R695" s="214"/>
      <c r="S695" s="214"/>
      <c r="T695" s="215"/>
      <c r="AT695" s="216" t="s">
        <v>146</v>
      </c>
      <c r="AU695" s="216" t="s">
        <v>81</v>
      </c>
      <c r="AV695" s="14" t="s">
        <v>79</v>
      </c>
      <c r="AW695" s="14" t="s">
        <v>32</v>
      </c>
      <c r="AX695" s="14" t="s">
        <v>72</v>
      </c>
      <c r="AY695" s="216" t="s">
        <v>128</v>
      </c>
    </row>
    <row r="696" spans="1:65" s="13" customFormat="1">
      <c r="B696" s="196"/>
      <c r="C696" s="197"/>
      <c r="D696" s="189" t="s">
        <v>146</v>
      </c>
      <c r="E696" s="198" t="s">
        <v>19</v>
      </c>
      <c r="F696" s="199" t="s">
        <v>959</v>
      </c>
      <c r="G696" s="197"/>
      <c r="H696" s="200">
        <v>1</v>
      </c>
      <c r="I696" s="201"/>
      <c r="J696" s="197"/>
      <c r="K696" s="197"/>
      <c r="L696" s="202"/>
      <c r="M696" s="203"/>
      <c r="N696" s="204"/>
      <c r="O696" s="204"/>
      <c r="P696" s="204"/>
      <c r="Q696" s="204"/>
      <c r="R696" s="204"/>
      <c r="S696" s="204"/>
      <c r="T696" s="205"/>
      <c r="AT696" s="206" t="s">
        <v>146</v>
      </c>
      <c r="AU696" s="206" t="s">
        <v>81</v>
      </c>
      <c r="AV696" s="13" t="s">
        <v>81</v>
      </c>
      <c r="AW696" s="13" t="s">
        <v>32</v>
      </c>
      <c r="AX696" s="13" t="s">
        <v>79</v>
      </c>
      <c r="AY696" s="206" t="s">
        <v>128</v>
      </c>
    </row>
    <row r="697" spans="1:65" s="2" customFormat="1" ht="16.5" customHeight="1">
      <c r="A697" s="37"/>
      <c r="B697" s="38"/>
      <c r="C697" s="176" t="s">
        <v>960</v>
      </c>
      <c r="D697" s="176" t="s">
        <v>130</v>
      </c>
      <c r="E697" s="177" t="s">
        <v>961</v>
      </c>
      <c r="F697" s="178" t="s">
        <v>962</v>
      </c>
      <c r="G697" s="179" t="s">
        <v>904</v>
      </c>
      <c r="H697" s="253"/>
      <c r="I697" s="181"/>
      <c r="J697" s="182">
        <f>ROUND(I697*H697,2)</f>
        <v>0</v>
      </c>
      <c r="K697" s="178" t="s">
        <v>134</v>
      </c>
      <c r="L697" s="42"/>
      <c r="M697" s="183" t="s">
        <v>19</v>
      </c>
      <c r="N697" s="184" t="s">
        <v>43</v>
      </c>
      <c r="O697" s="67"/>
      <c r="P697" s="185">
        <f>O697*H697</f>
        <v>0</v>
      </c>
      <c r="Q697" s="185">
        <v>0</v>
      </c>
      <c r="R697" s="185">
        <f>Q697*H697</f>
        <v>0</v>
      </c>
      <c r="S697" s="185">
        <v>0</v>
      </c>
      <c r="T697" s="186">
        <f>S697*H697</f>
        <v>0</v>
      </c>
      <c r="U697" s="37"/>
      <c r="V697" s="37"/>
      <c r="W697" s="37"/>
      <c r="X697" s="37"/>
      <c r="Y697" s="37"/>
      <c r="Z697" s="37"/>
      <c r="AA697" s="37"/>
      <c r="AB697" s="37"/>
      <c r="AC697" s="37"/>
      <c r="AD697" s="37"/>
      <c r="AE697" s="37"/>
      <c r="AR697" s="187" t="s">
        <v>275</v>
      </c>
      <c r="AT697" s="187" t="s">
        <v>130</v>
      </c>
      <c r="AU697" s="187" t="s">
        <v>81</v>
      </c>
      <c r="AY697" s="20" t="s">
        <v>128</v>
      </c>
      <c r="BE697" s="188">
        <f>IF(N697="základní",J697,0)</f>
        <v>0</v>
      </c>
      <c r="BF697" s="188">
        <f>IF(N697="snížená",J697,0)</f>
        <v>0</v>
      </c>
      <c r="BG697" s="188">
        <f>IF(N697="zákl. přenesená",J697,0)</f>
        <v>0</v>
      </c>
      <c r="BH697" s="188">
        <f>IF(N697="sníž. přenesená",J697,0)</f>
        <v>0</v>
      </c>
      <c r="BI697" s="188">
        <f>IF(N697="nulová",J697,0)</f>
        <v>0</v>
      </c>
      <c r="BJ697" s="20" t="s">
        <v>79</v>
      </c>
      <c r="BK697" s="188">
        <f>ROUND(I697*H697,2)</f>
        <v>0</v>
      </c>
      <c r="BL697" s="20" t="s">
        <v>275</v>
      </c>
      <c r="BM697" s="187" t="s">
        <v>963</v>
      </c>
    </row>
    <row r="698" spans="1:65" s="2" customFormat="1" ht="19.5">
      <c r="A698" s="37"/>
      <c r="B698" s="38"/>
      <c r="C698" s="39"/>
      <c r="D698" s="189" t="s">
        <v>136</v>
      </c>
      <c r="E698" s="39"/>
      <c r="F698" s="190" t="s">
        <v>964</v>
      </c>
      <c r="G698" s="39"/>
      <c r="H698" s="39"/>
      <c r="I698" s="191"/>
      <c r="J698" s="39"/>
      <c r="K698" s="39"/>
      <c r="L698" s="42"/>
      <c r="M698" s="192"/>
      <c r="N698" s="193"/>
      <c r="O698" s="67"/>
      <c r="P698" s="67"/>
      <c r="Q698" s="67"/>
      <c r="R698" s="67"/>
      <c r="S698" s="67"/>
      <c r="T698" s="68"/>
      <c r="U698" s="37"/>
      <c r="V698" s="37"/>
      <c r="W698" s="37"/>
      <c r="X698" s="37"/>
      <c r="Y698" s="37"/>
      <c r="Z698" s="37"/>
      <c r="AA698" s="37"/>
      <c r="AB698" s="37"/>
      <c r="AC698" s="37"/>
      <c r="AD698" s="37"/>
      <c r="AE698" s="37"/>
      <c r="AT698" s="20" t="s">
        <v>136</v>
      </c>
      <c r="AU698" s="20" t="s">
        <v>81</v>
      </c>
    </row>
    <row r="699" spans="1:65" s="2" customFormat="1">
      <c r="A699" s="37"/>
      <c r="B699" s="38"/>
      <c r="C699" s="39"/>
      <c r="D699" s="194" t="s">
        <v>138</v>
      </c>
      <c r="E699" s="39"/>
      <c r="F699" s="195" t="s">
        <v>965</v>
      </c>
      <c r="G699" s="39"/>
      <c r="H699" s="39"/>
      <c r="I699" s="191"/>
      <c r="J699" s="39"/>
      <c r="K699" s="39"/>
      <c r="L699" s="42"/>
      <c r="M699" s="192"/>
      <c r="N699" s="193"/>
      <c r="O699" s="67"/>
      <c r="P699" s="67"/>
      <c r="Q699" s="67"/>
      <c r="R699" s="67"/>
      <c r="S699" s="67"/>
      <c r="T699" s="68"/>
      <c r="U699" s="37"/>
      <c r="V699" s="37"/>
      <c r="W699" s="37"/>
      <c r="X699" s="37"/>
      <c r="Y699" s="37"/>
      <c r="Z699" s="37"/>
      <c r="AA699" s="37"/>
      <c r="AB699" s="37"/>
      <c r="AC699" s="37"/>
      <c r="AD699" s="37"/>
      <c r="AE699" s="37"/>
      <c r="AT699" s="20" t="s">
        <v>138</v>
      </c>
      <c r="AU699" s="20" t="s">
        <v>81</v>
      </c>
    </row>
    <row r="700" spans="1:65" s="12" customFormat="1" ht="22.9" customHeight="1">
      <c r="B700" s="160"/>
      <c r="C700" s="161"/>
      <c r="D700" s="162" t="s">
        <v>71</v>
      </c>
      <c r="E700" s="174" t="s">
        <v>966</v>
      </c>
      <c r="F700" s="174" t="s">
        <v>967</v>
      </c>
      <c r="G700" s="161"/>
      <c r="H700" s="161"/>
      <c r="I700" s="164"/>
      <c r="J700" s="175">
        <f>BK700</f>
        <v>0</v>
      </c>
      <c r="K700" s="161"/>
      <c r="L700" s="166"/>
      <c r="M700" s="167"/>
      <c r="N700" s="168"/>
      <c r="O700" s="168"/>
      <c r="P700" s="169">
        <f>SUM(P701:P727)</f>
        <v>0</v>
      </c>
      <c r="Q700" s="168"/>
      <c r="R700" s="169">
        <f>SUM(R701:R727)</f>
        <v>0</v>
      </c>
      <c r="S700" s="168"/>
      <c r="T700" s="170">
        <f>SUM(T701:T727)</f>
        <v>0</v>
      </c>
      <c r="AR700" s="171" t="s">
        <v>81</v>
      </c>
      <c r="AT700" s="172" t="s">
        <v>71</v>
      </c>
      <c r="AU700" s="172" t="s">
        <v>79</v>
      </c>
      <c r="AY700" s="171" t="s">
        <v>128</v>
      </c>
      <c r="BK700" s="173">
        <f>SUM(BK701:BK727)</f>
        <v>0</v>
      </c>
    </row>
    <row r="701" spans="1:65" s="2" customFormat="1" ht="16.5" customHeight="1">
      <c r="A701" s="37"/>
      <c r="B701" s="38"/>
      <c r="C701" s="176" t="s">
        <v>968</v>
      </c>
      <c r="D701" s="176" t="s">
        <v>130</v>
      </c>
      <c r="E701" s="177" t="s">
        <v>969</v>
      </c>
      <c r="F701" s="178" t="s">
        <v>970</v>
      </c>
      <c r="G701" s="179" t="s">
        <v>376</v>
      </c>
      <c r="H701" s="180">
        <v>4</v>
      </c>
      <c r="I701" s="181"/>
      <c r="J701" s="182">
        <f>ROUND(I701*H701,2)</f>
        <v>0</v>
      </c>
      <c r="K701" s="178" t="s">
        <v>19</v>
      </c>
      <c r="L701" s="42"/>
      <c r="M701" s="183" t="s">
        <v>19</v>
      </c>
      <c r="N701" s="184" t="s">
        <v>43</v>
      </c>
      <c r="O701" s="67"/>
      <c r="P701" s="185">
        <f>O701*H701</f>
        <v>0</v>
      </c>
      <c r="Q701" s="185">
        <v>0</v>
      </c>
      <c r="R701" s="185">
        <f>Q701*H701</f>
        <v>0</v>
      </c>
      <c r="S701" s="185">
        <v>0</v>
      </c>
      <c r="T701" s="186">
        <f>S701*H701</f>
        <v>0</v>
      </c>
      <c r="U701" s="37"/>
      <c r="V701" s="37"/>
      <c r="W701" s="37"/>
      <c r="X701" s="37"/>
      <c r="Y701" s="37"/>
      <c r="Z701" s="37"/>
      <c r="AA701" s="37"/>
      <c r="AB701" s="37"/>
      <c r="AC701" s="37"/>
      <c r="AD701" s="37"/>
      <c r="AE701" s="37"/>
      <c r="AR701" s="187" t="s">
        <v>275</v>
      </c>
      <c r="AT701" s="187" t="s">
        <v>130</v>
      </c>
      <c r="AU701" s="187" t="s">
        <v>81</v>
      </c>
      <c r="AY701" s="20" t="s">
        <v>128</v>
      </c>
      <c r="BE701" s="188">
        <f>IF(N701="základní",J701,0)</f>
        <v>0</v>
      </c>
      <c r="BF701" s="188">
        <f>IF(N701="snížená",J701,0)</f>
        <v>0</v>
      </c>
      <c r="BG701" s="188">
        <f>IF(N701="zákl. přenesená",J701,0)</f>
        <v>0</v>
      </c>
      <c r="BH701" s="188">
        <f>IF(N701="sníž. přenesená",J701,0)</f>
        <v>0</v>
      </c>
      <c r="BI701" s="188">
        <f>IF(N701="nulová",J701,0)</f>
        <v>0</v>
      </c>
      <c r="BJ701" s="20" t="s">
        <v>79</v>
      </c>
      <c r="BK701" s="188">
        <f>ROUND(I701*H701,2)</f>
        <v>0</v>
      </c>
      <c r="BL701" s="20" t="s">
        <v>275</v>
      </c>
      <c r="BM701" s="187" t="s">
        <v>971</v>
      </c>
    </row>
    <row r="702" spans="1:65" s="2" customFormat="1">
      <c r="A702" s="37"/>
      <c r="B702" s="38"/>
      <c r="C702" s="39"/>
      <c r="D702" s="189" t="s">
        <v>136</v>
      </c>
      <c r="E702" s="39"/>
      <c r="F702" s="190" t="s">
        <v>970</v>
      </c>
      <c r="G702" s="39"/>
      <c r="H702" s="39"/>
      <c r="I702" s="191"/>
      <c r="J702" s="39"/>
      <c r="K702" s="39"/>
      <c r="L702" s="42"/>
      <c r="M702" s="192"/>
      <c r="N702" s="193"/>
      <c r="O702" s="67"/>
      <c r="P702" s="67"/>
      <c r="Q702" s="67"/>
      <c r="R702" s="67"/>
      <c r="S702" s="67"/>
      <c r="T702" s="68"/>
      <c r="U702" s="37"/>
      <c r="V702" s="37"/>
      <c r="W702" s="37"/>
      <c r="X702" s="37"/>
      <c r="Y702" s="37"/>
      <c r="Z702" s="37"/>
      <c r="AA702" s="37"/>
      <c r="AB702" s="37"/>
      <c r="AC702" s="37"/>
      <c r="AD702" s="37"/>
      <c r="AE702" s="37"/>
      <c r="AT702" s="20" t="s">
        <v>136</v>
      </c>
      <c r="AU702" s="20" t="s">
        <v>81</v>
      </c>
    </row>
    <row r="703" spans="1:65" s="14" customFormat="1">
      <c r="B703" s="207"/>
      <c r="C703" s="208"/>
      <c r="D703" s="189" t="s">
        <v>146</v>
      </c>
      <c r="E703" s="209" t="s">
        <v>19</v>
      </c>
      <c r="F703" s="210" t="s">
        <v>444</v>
      </c>
      <c r="G703" s="208"/>
      <c r="H703" s="209" t="s">
        <v>19</v>
      </c>
      <c r="I703" s="211"/>
      <c r="J703" s="208"/>
      <c r="K703" s="208"/>
      <c r="L703" s="212"/>
      <c r="M703" s="213"/>
      <c r="N703" s="214"/>
      <c r="O703" s="214"/>
      <c r="P703" s="214"/>
      <c r="Q703" s="214"/>
      <c r="R703" s="214"/>
      <c r="S703" s="214"/>
      <c r="T703" s="215"/>
      <c r="AT703" s="216" t="s">
        <v>146</v>
      </c>
      <c r="AU703" s="216" t="s">
        <v>81</v>
      </c>
      <c r="AV703" s="14" t="s">
        <v>79</v>
      </c>
      <c r="AW703" s="14" t="s">
        <v>32</v>
      </c>
      <c r="AX703" s="14" t="s">
        <v>72</v>
      </c>
      <c r="AY703" s="216" t="s">
        <v>128</v>
      </c>
    </row>
    <row r="704" spans="1:65" s="13" customFormat="1">
      <c r="B704" s="196"/>
      <c r="C704" s="197"/>
      <c r="D704" s="189" t="s">
        <v>146</v>
      </c>
      <c r="E704" s="198" t="s">
        <v>19</v>
      </c>
      <c r="F704" s="199" t="s">
        <v>972</v>
      </c>
      <c r="G704" s="197"/>
      <c r="H704" s="200">
        <v>4</v>
      </c>
      <c r="I704" s="201"/>
      <c r="J704" s="197"/>
      <c r="K704" s="197"/>
      <c r="L704" s="202"/>
      <c r="M704" s="203"/>
      <c r="N704" s="204"/>
      <c r="O704" s="204"/>
      <c r="P704" s="204"/>
      <c r="Q704" s="204"/>
      <c r="R704" s="204"/>
      <c r="S704" s="204"/>
      <c r="T704" s="205"/>
      <c r="AT704" s="206" t="s">
        <v>146</v>
      </c>
      <c r="AU704" s="206" t="s">
        <v>81</v>
      </c>
      <c r="AV704" s="13" t="s">
        <v>81</v>
      </c>
      <c r="AW704" s="13" t="s">
        <v>32</v>
      </c>
      <c r="AX704" s="13" t="s">
        <v>79</v>
      </c>
      <c r="AY704" s="206" t="s">
        <v>128</v>
      </c>
    </row>
    <row r="705" spans="1:65" s="2" customFormat="1" ht="16.5" customHeight="1">
      <c r="A705" s="37"/>
      <c r="B705" s="38"/>
      <c r="C705" s="176" t="s">
        <v>973</v>
      </c>
      <c r="D705" s="176" t="s">
        <v>130</v>
      </c>
      <c r="E705" s="177" t="s">
        <v>974</v>
      </c>
      <c r="F705" s="178" t="s">
        <v>975</v>
      </c>
      <c r="G705" s="179" t="s">
        <v>376</v>
      </c>
      <c r="H705" s="180">
        <v>1</v>
      </c>
      <c r="I705" s="181"/>
      <c r="J705" s="182">
        <f>ROUND(I705*H705,2)</f>
        <v>0</v>
      </c>
      <c r="K705" s="178" t="s">
        <v>19</v>
      </c>
      <c r="L705" s="42"/>
      <c r="M705" s="183" t="s">
        <v>19</v>
      </c>
      <c r="N705" s="184" t="s">
        <v>43</v>
      </c>
      <c r="O705" s="67"/>
      <c r="P705" s="185">
        <f>O705*H705</f>
        <v>0</v>
      </c>
      <c r="Q705" s="185">
        <v>0</v>
      </c>
      <c r="R705" s="185">
        <f>Q705*H705</f>
        <v>0</v>
      </c>
      <c r="S705" s="185">
        <v>0</v>
      </c>
      <c r="T705" s="186">
        <f>S705*H705</f>
        <v>0</v>
      </c>
      <c r="U705" s="37"/>
      <c r="V705" s="37"/>
      <c r="W705" s="37"/>
      <c r="X705" s="37"/>
      <c r="Y705" s="37"/>
      <c r="Z705" s="37"/>
      <c r="AA705" s="37"/>
      <c r="AB705" s="37"/>
      <c r="AC705" s="37"/>
      <c r="AD705" s="37"/>
      <c r="AE705" s="37"/>
      <c r="AR705" s="187" t="s">
        <v>275</v>
      </c>
      <c r="AT705" s="187" t="s">
        <v>130</v>
      </c>
      <c r="AU705" s="187" t="s">
        <v>81</v>
      </c>
      <c r="AY705" s="20" t="s">
        <v>128</v>
      </c>
      <c r="BE705" s="188">
        <f>IF(N705="základní",J705,0)</f>
        <v>0</v>
      </c>
      <c r="BF705" s="188">
        <f>IF(N705="snížená",J705,0)</f>
        <v>0</v>
      </c>
      <c r="BG705" s="188">
        <f>IF(N705="zákl. přenesená",J705,0)</f>
        <v>0</v>
      </c>
      <c r="BH705" s="188">
        <f>IF(N705="sníž. přenesená",J705,0)</f>
        <v>0</v>
      </c>
      <c r="BI705" s="188">
        <f>IF(N705="nulová",J705,0)</f>
        <v>0</v>
      </c>
      <c r="BJ705" s="20" t="s">
        <v>79</v>
      </c>
      <c r="BK705" s="188">
        <f>ROUND(I705*H705,2)</f>
        <v>0</v>
      </c>
      <c r="BL705" s="20" t="s">
        <v>275</v>
      </c>
      <c r="BM705" s="187" t="s">
        <v>976</v>
      </c>
    </row>
    <row r="706" spans="1:65" s="2" customFormat="1">
      <c r="A706" s="37"/>
      <c r="B706" s="38"/>
      <c r="C706" s="39"/>
      <c r="D706" s="189" t="s">
        <v>136</v>
      </c>
      <c r="E706" s="39"/>
      <c r="F706" s="190" t="s">
        <v>975</v>
      </c>
      <c r="G706" s="39"/>
      <c r="H706" s="39"/>
      <c r="I706" s="191"/>
      <c r="J706" s="39"/>
      <c r="K706" s="39"/>
      <c r="L706" s="42"/>
      <c r="M706" s="192"/>
      <c r="N706" s="193"/>
      <c r="O706" s="67"/>
      <c r="P706" s="67"/>
      <c r="Q706" s="67"/>
      <c r="R706" s="67"/>
      <c r="S706" s="67"/>
      <c r="T706" s="68"/>
      <c r="U706" s="37"/>
      <c r="V706" s="37"/>
      <c r="W706" s="37"/>
      <c r="X706" s="37"/>
      <c r="Y706" s="37"/>
      <c r="Z706" s="37"/>
      <c r="AA706" s="37"/>
      <c r="AB706" s="37"/>
      <c r="AC706" s="37"/>
      <c r="AD706" s="37"/>
      <c r="AE706" s="37"/>
      <c r="AT706" s="20" t="s">
        <v>136</v>
      </c>
      <c r="AU706" s="20" t="s">
        <v>81</v>
      </c>
    </row>
    <row r="707" spans="1:65" s="14" customFormat="1">
      <c r="B707" s="207"/>
      <c r="C707" s="208"/>
      <c r="D707" s="189" t="s">
        <v>146</v>
      </c>
      <c r="E707" s="209" t="s">
        <v>19</v>
      </c>
      <c r="F707" s="210" t="s">
        <v>444</v>
      </c>
      <c r="G707" s="208"/>
      <c r="H707" s="209" t="s">
        <v>19</v>
      </c>
      <c r="I707" s="211"/>
      <c r="J707" s="208"/>
      <c r="K707" s="208"/>
      <c r="L707" s="212"/>
      <c r="M707" s="213"/>
      <c r="N707" s="214"/>
      <c r="O707" s="214"/>
      <c r="P707" s="214"/>
      <c r="Q707" s="214"/>
      <c r="R707" s="214"/>
      <c r="S707" s="214"/>
      <c r="T707" s="215"/>
      <c r="AT707" s="216" t="s">
        <v>146</v>
      </c>
      <c r="AU707" s="216" t="s">
        <v>81</v>
      </c>
      <c r="AV707" s="14" t="s">
        <v>79</v>
      </c>
      <c r="AW707" s="14" t="s">
        <v>32</v>
      </c>
      <c r="AX707" s="14" t="s">
        <v>72</v>
      </c>
      <c r="AY707" s="216" t="s">
        <v>128</v>
      </c>
    </row>
    <row r="708" spans="1:65" s="13" customFormat="1">
      <c r="B708" s="196"/>
      <c r="C708" s="197"/>
      <c r="D708" s="189" t="s">
        <v>146</v>
      </c>
      <c r="E708" s="198" t="s">
        <v>19</v>
      </c>
      <c r="F708" s="199" t="s">
        <v>977</v>
      </c>
      <c r="G708" s="197"/>
      <c r="H708" s="200">
        <v>1</v>
      </c>
      <c r="I708" s="201"/>
      <c r="J708" s="197"/>
      <c r="K708" s="197"/>
      <c r="L708" s="202"/>
      <c r="M708" s="203"/>
      <c r="N708" s="204"/>
      <c r="O708" s="204"/>
      <c r="P708" s="204"/>
      <c r="Q708" s="204"/>
      <c r="R708" s="204"/>
      <c r="S708" s="204"/>
      <c r="T708" s="205"/>
      <c r="AT708" s="206" t="s">
        <v>146</v>
      </c>
      <c r="AU708" s="206" t="s">
        <v>81</v>
      </c>
      <c r="AV708" s="13" t="s">
        <v>81</v>
      </c>
      <c r="AW708" s="13" t="s">
        <v>32</v>
      </c>
      <c r="AX708" s="13" t="s">
        <v>79</v>
      </c>
      <c r="AY708" s="206" t="s">
        <v>128</v>
      </c>
    </row>
    <row r="709" spans="1:65" s="2" customFormat="1" ht="16.5" customHeight="1">
      <c r="A709" s="37"/>
      <c r="B709" s="38"/>
      <c r="C709" s="176" t="s">
        <v>978</v>
      </c>
      <c r="D709" s="176" t="s">
        <v>130</v>
      </c>
      <c r="E709" s="177" t="s">
        <v>979</v>
      </c>
      <c r="F709" s="178" t="s">
        <v>980</v>
      </c>
      <c r="G709" s="179" t="s">
        <v>376</v>
      </c>
      <c r="H709" s="180">
        <v>10</v>
      </c>
      <c r="I709" s="181"/>
      <c r="J709" s="182">
        <f>ROUND(I709*H709,2)</f>
        <v>0</v>
      </c>
      <c r="K709" s="178" t="s">
        <v>19</v>
      </c>
      <c r="L709" s="42"/>
      <c r="M709" s="183" t="s">
        <v>19</v>
      </c>
      <c r="N709" s="184" t="s">
        <v>43</v>
      </c>
      <c r="O709" s="67"/>
      <c r="P709" s="185">
        <f>O709*H709</f>
        <v>0</v>
      </c>
      <c r="Q709" s="185">
        <v>0</v>
      </c>
      <c r="R709" s="185">
        <f>Q709*H709</f>
        <v>0</v>
      </c>
      <c r="S709" s="185">
        <v>0</v>
      </c>
      <c r="T709" s="186">
        <f>S709*H709</f>
        <v>0</v>
      </c>
      <c r="U709" s="37"/>
      <c r="V709" s="37"/>
      <c r="W709" s="37"/>
      <c r="X709" s="37"/>
      <c r="Y709" s="37"/>
      <c r="Z709" s="37"/>
      <c r="AA709" s="37"/>
      <c r="AB709" s="37"/>
      <c r="AC709" s="37"/>
      <c r="AD709" s="37"/>
      <c r="AE709" s="37"/>
      <c r="AR709" s="187" t="s">
        <v>275</v>
      </c>
      <c r="AT709" s="187" t="s">
        <v>130</v>
      </c>
      <c r="AU709" s="187" t="s">
        <v>81</v>
      </c>
      <c r="AY709" s="20" t="s">
        <v>128</v>
      </c>
      <c r="BE709" s="188">
        <f>IF(N709="základní",J709,0)</f>
        <v>0</v>
      </c>
      <c r="BF709" s="188">
        <f>IF(N709="snížená",J709,0)</f>
        <v>0</v>
      </c>
      <c r="BG709" s="188">
        <f>IF(N709="zákl. přenesená",J709,0)</f>
        <v>0</v>
      </c>
      <c r="BH709" s="188">
        <f>IF(N709="sníž. přenesená",J709,0)</f>
        <v>0</v>
      </c>
      <c r="BI709" s="188">
        <f>IF(N709="nulová",J709,0)</f>
        <v>0</v>
      </c>
      <c r="BJ709" s="20" t="s">
        <v>79</v>
      </c>
      <c r="BK709" s="188">
        <f>ROUND(I709*H709,2)</f>
        <v>0</v>
      </c>
      <c r="BL709" s="20" t="s">
        <v>275</v>
      </c>
      <c r="BM709" s="187" t="s">
        <v>981</v>
      </c>
    </row>
    <row r="710" spans="1:65" s="2" customFormat="1">
      <c r="A710" s="37"/>
      <c r="B710" s="38"/>
      <c r="C710" s="39"/>
      <c r="D710" s="189" t="s">
        <v>136</v>
      </c>
      <c r="E710" s="39"/>
      <c r="F710" s="190" t="s">
        <v>980</v>
      </c>
      <c r="G710" s="39"/>
      <c r="H710" s="39"/>
      <c r="I710" s="191"/>
      <c r="J710" s="39"/>
      <c r="K710" s="39"/>
      <c r="L710" s="42"/>
      <c r="M710" s="192"/>
      <c r="N710" s="193"/>
      <c r="O710" s="67"/>
      <c r="P710" s="67"/>
      <c r="Q710" s="67"/>
      <c r="R710" s="67"/>
      <c r="S710" s="67"/>
      <c r="T710" s="68"/>
      <c r="U710" s="37"/>
      <c r="V710" s="37"/>
      <c r="W710" s="37"/>
      <c r="X710" s="37"/>
      <c r="Y710" s="37"/>
      <c r="Z710" s="37"/>
      <c r="AA710" s="37"/>
      <c r="AB710" s="37"/>
      <c r="AC710" s="37"/>
      <c r="AD710" s="37"/>
      <c r="AE710" s="37"/>
      <c r="AT710" s="20" t="s">
        <v>136</v>
      </c>
      <c r="AU710" s="20" t="s">
        <v>81</v>
      </c>
    </row>
    <row r="711" spans="1:65" s="14" customFormat="1">
      <c r="B711" s="207"/>
      <c r="C711" s="208"/>
      <c r="D711" s="189" t="s">
        <v>146</v>
      </c>
      <c r="E711" s="209" t="s">
        <v>19</v>
      </c>
      <c r="F711" s="210" t="s">
        <v>822</v>
      </c>
      <c r="G711" s="208"/>
      <c r="H711" s="209" t="s">
        <v>19</v>
      </c>
      <c r="I711" s="211"/>
      <c r="J711" s="208"/>
      <c r="K711" s="208"/>
      <c r="L711" s="212"/>
      <c r="M711" s="213"/>
      <c r="N711" s="214"/>
      <c r="O711" s="214"/>
      <c r="P711" s="214"/>
      <c r="Q711" s="214"/>
      <c r="R711" s="214"/>
      <c r="S711" s="214"/>
      <c r="T711" s="215"/>
      <c r="AT711" s="216" t="s">
        <v>146</v>
      </c>
      <c r="AU711" s="216" t="s">
        <v>81</v>
      </c>
      <c r="AV711" s="14" t="s">
        <v>79</v>
      </c>
      <c r="AW711" s="14" t="s">
        <v>32</v>
      </c>
      <c r="AX711" s="14" t="s">
        <v>72</v>
      </c>
      <c r="AY711" s="216" t="s">
        <v>128</v>
      </c>
    </row>
    <row r="712" spans="1:65" s="13" customFormat="1">
      <c r="B712" s="196"/>
      <c r="C712" s="197"/>
      <c r="D712" s="189" t="s">
        <v>146</v>
      </c>
      <c r="E712" s="198" t="s">
        <v>19</v>
      </c>
      <c r="F712" s="199" t="s">
        <v>982</v>
      </c>
      <c r="G712" s="197"/>
      <c r="H712" s="200">
        <v>10</v>
      </c>
      <c r="I712" s="201"/>
      <c r="J712" s="197"/>
      <c r="K712" s="197"/>
      <c r="L712" s="202"/>
      <c r="M712" s="203"/>
      <c r="N712" s="204"/>
      <c r="O712" s="204"/>
      <c r="P712" s="204"/>
      <c r="Q712" s="204"/>
      <c r="R712" s="204"/>
      <c r="S712" s="204"/>
      <c r="T712" s="205"/>
      <c r="AT712" s="206" t="s">
        <v>146</v>
      </c>
      <c r="AU712" s="206" t="s">
        <v>81</v>
      </c>
      <c r="AV712" s="13" t="s">
        <v>81</v>
      </c>
      <c r="AW712" s="13" t="s">
        <v>32</v>
      </c>
      <c r="AX712" s="13" t="s">
        <v>79</v>
      </c>
      <c r="AY712" s="206" t="s">
        <v>128</v>
      </c>
    </row>
    <row r="713" spans="1:65" s="2" customFormat="1" ht="16.5" customHeight="1">
      <c r="A713" s="37"/>
      <c r="B713" s="38"/>
      <c r="C713" s="176" t="s">
        <v>983</v>
      </c>
      <c r="D713" s="176" t="s">
        <v>130</v>
      </c>
      <c r="E713" s="177" t="s">
        <v>984</v>
      </c>
      <c r="F713" s="178" t="s">
        <v>985</v>
      </c>
      <c r="G713" s="179" t="s">
        <v>376</v>
      </c>
      <c r="H713" s="180">
        <v>36</v>
      </c>
      <c r="I713" s="181"/>
      <c r="J713" s="182">
        <f>ROUND(I713*H713,2)</f>
        <v>0</v>
      </c>
      <c r="K713" s="178" t="s">
        <v>19</v>
      </c>
      <c r="L713" s="42"/>
      <c r="M713" s="183" t="s">
        <v>19</v>
      </c>
      <c r="N713" s="184" t="s">
        <v>43</v>
      </c>
      <c r="O713" s="67"/>
      <c r="P713" s="185">
        <f>O713*H713</f>
        <v>0</v>
      </c>
      <c r="Q713" s="185">
        <v>0</v>
      </c>
      <c r="R713" s="185">
        <f>Q713*H713</f>
        <v>0</v>
      </c>
      <c r="S713" s="185">
        <v>0</v>
      </c>
      <c r="T713" s="186">
        <f>S713*H713</f>
        <v>0</v>
      </c>
      <c r="U713" s="37"/>
      <c r="V713" s="37"/>
      <c r="W713" s="37"/>
      <c r="X713" s="37"/>
      <c r="Y713" s="37"/>
      <c r="Z713" s="37"/>
      <c r="AA713" s="37"/>
      <c r="AB713" s="37"/>
      <c r="AC713" s="37"/>
      <c r="AD713" s="37"/>
      <c r="AE713" s="37"/>
      <c r="AR713" s="187" t="s">
        <v>275</v>
      </c>
      <c r="AT713" s="187" t="s">
        <v>130</v>
      </c>
      <c r="AU713" s="187" t="s">
        <v>81</v>
      </c>
      <c r="AY713" s="20" t="s">
        <v>128</v>
      </c>
      <c r="BE713" s="188">
        <f>IF(N713="základní",J713,0)</f>
        <v>0</v>
      </c>
      <c r="BF713" s="188">
        <f>IF(N713="snížená",J713,0)</f>
        <v>0</v>
      </c>
      <c r="BG713" s="188">
        <f>IF(N713="zákl. přenesená",J713,0)</f>
        <v>0</v>
      </c>
      <c r="BH713" s="188">
        <f>IF(N713="sníž. přenesená",J713,0)</f>
        <v>0</v>
      </c>
      <c r="BI713" s="188">
        <f>IF(N713="nulová",J713,0)</f>
        <v>0</v>
      </c>
      <c r="BJ713" s="20" t="s">
        <v>79</v>
      </c>
      <c r="BK713" s="188">
        <f>ROUND(I713*H713,2)</f>
        <v>0</v>
      </c>
      <c r="BL713" s="20" t="s">
        <v>275</v>
      </c>
      <c r="BM713" s="187" t="s">
        <v>986</v>
      </c>
    </row>
    <row r="714" spans="1:65" s="2" customFormat="1">
      <c r="A714" s="37"/>
      <c r="B714" s="38"/>
      <c r="C714" s="39"/>
      <c r="D714" s="189" t="s">
        <v>136</v>
      </c>
      <c r="E714" s="39"/>
      <c r="F714" s="190" t="s">
        <v>985</v>
      </c>
      <c r="G714" s="39"/>
      <c r="H714" s="39"/>
      <c r="I714" s="191"/>
      <c r="J714" s="39"/>
      <c r="K714" s="39"/>
      <c r="L714" s="42"/>
      <c r="M714" s="192"/>
      <c r="N714" s="193"/>
      <c r="O714" s="67"/>
      <c r="P714" s="67"/>
      <c r="Q714" s="67"/>
      <c r="R714" s="67"/>
      <c r="S714" s="67"/>
      <c r="T714" s="68"/>
      <c r="U714" s="37"/>
      <c r="V714" s="37"/>
      <c r="W714" s="37"/>
      <c r="X714" s="37"/>
      <c r="Y714" s="37"/>
      <c r="Z714" s="37"/>
      <c r="AA714" s="37"/>
      <c r="AB714" s="37"/>
      <c r="AC714" s="37"/>
      <c r="AD714" s="37"/>
      <c r="AE714" s="37"/>
      <c r="AT714" s="20" t="s">
        <v>136</v>
      </c>
      <c r="AU714" s="20" t="s">
        <v>81</v>
      </c>
    </row>
    <row r="715" spans="1:65" s="14" customFormat="1">
      <c r="B715" s="207"/>
      <c r="C715" s="208"/>
      <c r="D715" s="189" t="s">
        <v>146</v>
      </c>
      <c r="E715" s="209" t="s">
        <v>19</v>
      </c>
      <c r="F715" s="210" t="s">
        <v>987</v>
      </c>
      <c r="G715" s="208"/>
      <c r="H715" s="209" t="s">
        <v>19</v>
      </c>
      <c r="I715" s="211"/>
      <c r="J715" s="208"/>
      <c r="K715" s="208"/>
      <c r="L715" s="212"/>
      <c r="M715" s="213"/>
      <c r="N715" s="214"/>
      <c r="O715" s="214"/>
      <c r="P715" s="214"/>
      <c r="Q715" s="214"/>
      <c r="R715" s="214"/>
      <c r="S715" s="214"/>
      <c r="T715" s="215"/>
      <c r="AT715" s="216" t="s">
        <v>146</v>
      </c>
      <c r="AU715" s="216" t="s">
        <v>81</v>
      </c>
      <c r="AV715" s="14" t="s">
        <v>79</v>
      </c>
      <c r="AW715" s="14" t="s">
        <v>32</v>
      </c>
      <c r="AX715" s="14" t="s">
        <v>72</v>
      </c>
      <c r="AY715" s="216" t="s">
        <v>128</v>
      </c>
    </row>
    <row r="716" spans="1:65" s="13" customFormat="1">
      <c r="B716" s="196"/>
      <c r="C716" s="197"/>
      <c r="D716" s="189" t="s">
        <v>146</v>
      </c>
      <c r="E716" s="198" t="s">
        <v>19</v>
      </c>
      <c r="F716" s="199" t="s">
        <v>988</v>
      </c>
      <c r="G716" s="197"/>
      <c r="H716" s="200">
        <v>36</v>
      </c>
      <c r="I716" s="201"/>
      <c r="J716" s="197"/>
      <c r="K716" s="197"/>
      <c r="L716" s="202"/>
      <c r="M716" s="203"/>
      <c r="N716" s="204"/>
      <c r="O716" s="204"/>
      <c r="P716" s="204"/>
      <c r="Q716" s="204"/>
      <c r="R716" s="204"/>
      <c r="S716" s="204"/>
      <c r="T716" s="205"/>
      <c r="AT716" s="206" t="s">
        <v>146</v>
      </c>
      <c r="AU716" s="206" t="s">
        <v>81</v>
      </c>
      <c r="AV716" s="13" t="s">
        <v>81</v>
      </c>
      <c r="AW716" s="13" t="s">
        <v>32</v>
      </c>
      <c r="AX716" s="13" t="s">
        <v>79</v>
      </c>
      <c r="AY716" s="206" t="s">
        <v>128</v>
      </c>
    </row>
    <row r="717" spans="1:65" s="2" customFormat="1" ht="16.5" customHeight="1">
      <c r="A717" s="37"/>
      <c r="B717" s="38"/>
      <c r="C717" s="176" t="s">
        <v>989</v>
      </c>
      <c r="D717" s="176" t="s">
        <v>130</v>
      </c>
      <c r="E717" s="177" t="s">
        <v>990</v>
      </c>
      <c r="F717" s="178" t="s">
        <v>991</v>
      </c>
      <c r="G717" s="179" t="s">
        <v>376</v>
      </c>
      <c r="H717" s="180">
        <v>8</v>
      </c>
      <c r="I717" s="181"/>
      <c r="J717" s="182">
        <f>ROUND(I717*H717,2)</f>
        <v>0</v>
      </c>
      <c r="K717" s="178" t="s">
        <v>19</v>
      </c>
      <c r="L717" s="42"/>
      <c r="M717" s="183" t="s">
        <v>19</v>
      </c>
      <c r="N717" s="184" t="s">
        <v>43</v>
      </c>
      <c r="O717" s="67"/>
      <c r="P717" s="185">
        <f>O717*H717</f>
        <v>0</v>
      </c>
      <c r="Q717" s="185">
        <v>0</v>
      </c>
      <c r="R717" s="185">
        <f>Q717*H717</f>
        <v>0</v>
      </c>
      <c r="S717" s="185">
        <v>0</v>
      </c>
      <c r="T717" s="186">
        <f>S717*H717</f>
        <v>0</v>
      </c>
      <c r="U717" s="37"/>
      <c r="V717" s="37"/>
      <c r="W717" s="37"/>
      <c r="X717" s="37"/>
      <c r="Y717" s="37"/>
      <c r="Z717" s="37"/>
      <c r="AA717" s="37"/>
      <c r="AB717" s="37"/>
      <c r="AC717" s="37"/>
      <c r="AD717" s="37"/>
      <c r="AE717" s="37"/>
      <c r="AR717" s="187" t="s">
        <v>275</v>
      </c>
      <c r="AT717" s="187" t="s">
        <v>130</v>
      </c>
      <c r="AU717" s="187" t="s">
        <v>81</v>
      </c>
      <c r="AY717" s="20" t="s">
        <v>128</v>
      </c>
      <c r="BE717" s="188">
        <f>IF(N717="základní",J717,0)</f>
        <v>0</v>
      </c>
      <c r="BF717" s="188">
        <f>IF(N717="snížená",J717,0)</f>
        <v>0</v>
      </c>
      <c r="BG717" s="188">
        <f>IF(N717="zákl. přenesená",J717,0)</f>
        <v>0</v>
      </c>
      <c r="BH717" s="188">
        <f>IF(N717="sníž. přenesená",J717,0)</f>
        <v>0</v>
      </c>
      <c r="BI717" s="188">
        <f>IF(N717="nulová",J717,0)</f>
        <v>0</v>
      </c>
      <c r="BJ717" s="20" t="s">
        <v>79</v>
      </c>
      <c r="BK717" s="188">
        <f>ROUND(I717*H717,2)</f>
        <v>0</v>
      </c>
      <c r="BL717" s="20" t="s">
        <v>275</v>
      </c>
      <c r="BM717" s="187" t="s">
        <v>992</v>
      </c>
    </row>
    <row r="718" spans="1:65" s="2" customFormat="1">
      <c r="A718" s="37"/>
      <c r="B718" s="38"/>
      <c r="C718" s="39"/>
      <c r="D718" s="189" t="s">
        <v>136</v>
      </c>
      <c r="E718" s="39"/>
      <c r="F718" s="190" t="s">
        <v>991</v>
      </c>
      <c r="G718" s="39"/>
      <c r="H718" s="39"/>
      <c r="I718" s="191"/>
      <c r="J718" s="39"/>
      <c r="K718" s="39"/>
      <c r="L718" s="42"/>
      <c r="M718" s="192"/>
      <c r="N718" s="193"/>
      <c r="O718" s="67"/>
      <c r="P718" s="67"/>
      <c r="Q718" s="67"/>
      <c r="R718" s="67"/>
      <c r="S718" s="67"/>
      <c r="T718" s="68"/>
      <c r="U718" s="37"/>
      <c r="V718" s="37"/>
      <c r="W718" s="37"/>
      <c r="X718" s="37"/>
      <c r="Y718" s="37"/>
      <c r="Z718" s="37"/>
      <c r="AA718" s="37"/>
      <c r="AB718" s="37"/>
      <c r="AC718" s="37"/>
      <c r="AD718" s="37"/>
      <c r="AE718" s="37"/>
      <c r="AT718" s="20" t="s">
        <v>136</v>
      </c>
      <c r="AU718" s="20" t="s">
        <v>81</v>
      </c>
    </row>
    <row r="719" spans="1:65" s="14" customFormat="1">
      <c r="B719" s="207"/>
      <c r="C719" s="208"/>
      <c r="D719" s="189" t="s">
        <v>146</v>
      </c>
      <c r="E719" s="209" t="s">
        <v>19</v>
      </c>
      <c r="F719" s="210" t="s">
        <v>444</v>
      </c>
      <c r="G719" s="208"/>
      <c r="H719" s="209" t="s">
        <v>19</v>
      </c>
      <c r="I719" s="211"/>
      <c r="J719" s="208"/>
      <c r="K719" s="208"/>
      <c r="L719" s="212"/>
      <c r="M719" s="213"/>
      <c r="N719" s="214"/>
      <c r="O719" s="214"/>
      <c r="P719" s="214"/>
      <c r="Q719" s="214"/>
      <c r="R719" s="214"/>
      <c r="S719" s="214"/>
      <c r="T719" s="215"/>
      <c r="AT719" s="216" t="s">
        <v>146</v>
      </c>
      <c r="AU719" s="216" t="s">
        <v>81</v>
      </c>
      <c r="AV719" s="14" t="s">
        <v>79</v>
      </c>
      <c r="AW719" s="14" t="s">
        <v>32</v>
      </c>
      <c r="AX719" s="14" t="s">
        <v>72</v>
      </c>
      <c r="AY719" s="216" t="s">
        <v>128</v>
      </c>
    </row>
    <row r="720" spans="1:65" s="13" customFormat="1">
      <c r="B720" s="196"/>
      <c r="C720" s="197"/>
      <c r="D720" s="189" t="s">
        <v>146</v>
      </c>
      <c r="E720" s="198" t="s">
        <v>19</v>
      </c>
      <c r="F720" s="199" t="s">
        <v>993</v>
      </c>
      <c r="G720" s="197"/>
      <c r="H720" s="200">
        <v>8</v>
      </c>
      <c r="I720" s="201"/>
      <c r="J720" s="197"/>
      <c r="K720" s="197"/>
      <c r="L720" s="202"/>
      <c r="M720" s="203"/>
      <c r="N720" s="204"/>
      <c r="O720" s="204"/>
      <c r="P720" s="204"/>
      <c r="Q720" s="204"/>
      <c r="R720" s="204"/>
      <c r="S720" s="204"/>
      <c r="T720" s="205"/>
      <c r="AT720" s="206" t="s">
        <v>146</v>
      </c>
      <c r="AU720" s="206" t="s">
        <v>81</v>
      </c>
      <c r="AV720" s="13" t="s">
        <v>81</v>
      </c>
      <c r="AW720" s="13" t="s">
        <v>32</v>
      </c>
      <c r="AX720" s="13" t="s">
        <v>79</v>
      </c>
      <c r="AY720" s="206" t="s">
        <v>128</v>
      </c>
    </row>
    <row r="721" spans="1:65" s="2" customFormat="1" ht="21.75" customHeight="1">
      <c r="A721" s="37"/>
      <c r="B721" s="38"/>
      <c r="C721" s="176" t="s">
        <v>994</v>
      </c>
      <c r="D721" s="176" t="s">
        <v>130</v>
      </c>
      <c r="E721" s="177" t="s">
        <v>995</v>
      </c>
      <c r="F721" s="178" t="s">
        <v>996</v>
      </c>
      <c r="G721" s="179" t="s">
        <v>571</v>
      </c>
      <c r="H721" s="180">
        <v>300</v>
      </c>
      <c r="I721" s="181"/>
      <c r="J721" s="182">
        <f>ROUND(I721*H721,2)</f>
        <v>0</v>
      </c>
      <c r="K721" s="178" t="s">
        <v>19</v>
      </c>
      <c r="L721" s="42"/>
      <c r="M721" s="183" t="s">
        <v>19</v>
      </c>
      <c r="N721" s="184" t="s">
        <v>43</v>
      </c>
      <c r="O721" s="67"/>
      <c r="P721" s="185">
        <f>O721*H721</f>
        <v>0</v>
      </c>
      <c r="Q721" s="185">
        <v>0</v>
      </c>
      <c r="R721" s="185">
        <f>Q721*H721</f>
        <v>0</v>
      </c>
      <c r="S721" s="185">
        <v>0</v>
      </c>
      <c r="T721" s="186">
        <f>S721*H721</f>
        <v>0</v>
      </c>
      <c r="U721" s="37"/>
      <c r="V721" s="37"/>
      <c r="W721" s="37"/>
      <c r="X721" s="37"/>
      <c r="Y721" s="37"/>
      <c r="Z721" s="37"/>
      <c r="AA721" s="37"/>
      <c r="AB721" s="37"/>
      <c r="AC721" s="37"/>
      <c r="AD721" s="37"/>
      <c r="AE721" s="37"/>
      <c r="AR721" s="187" t="s">
        <v>275</v>
      </c>
      <c r="AT721" s="187" t="s">
        <v>130</v>
      </c>
      <c r="AU721" s="187" t="s">
        <v>81</v>
      </c>
      <c r="AY721" s="20" t="s">
        <v>128</v>
      </c>
      <c r="BE721" s="188">
        <f>IF(N721="základní",J721,0)</f>
        <v>0</v>
      </c>
      <c r="BF721" s="188">
        <f>IF(N721="snížená",J721,0)</f>
        <v>0</v>
      </c>
      <c r="BG721" s="188">
        <f>IF(N721="zákl. přenesená",J721,0)</f>
        <v>0</v>
      </c>
      <c r="BH721" s="188">
        <f>IF(N721="sníž. přenesená",J721,0)</f>
        <v>0</v>
      </c>
      <c r="BI721" s="188">
        <f>IF(N721="nulová",J721,0)</f>
        <v>0</v>
      </c>
      <c r="BJ721" s="20" t="s">
        <v>79</v>
      </c>
      <c r="BK721" s="188">
        <f>ROUND(I721*H721,2)</f>
        <v>0</v>
      </c>
      <c r="BL721" s="20" t="s">
        <v>275</v>
      </c>
      <c r="BM721" s="187" t="s">
        <v>997</v>
      </c>
    </row>
    <row r="722" spans="1:65" s="2" customFormat="1">
      <c r="A722" s="37"/>
      <c r="B722" s="38"/>
      <c r="C722" s="39"/>
      <c r="D722" s="189" t="s">
        <v>136</v>
      </c>
      <c r="E722" s="39"/>
      <c r="F722" s="190" t="s">
        <v>996</v>
      </c>
      <c r="G722" s="39"/>
      <c r="H722" s="39"/>
      <c r="I722" s="191"/>
      <c r="J722" s="39"/>
      <c r="K722" s="39"/>
      <c r="L722" s="42"/>
      <c r="M722" s="192"/>
      <c r="N722" s="193"/>
      <c r="O722" s="67"/>
      <c r="P722" s="67"/>
      <c r="Q722" s="67"/>
      <c r="R722" s="67"/>
      <c r="S722" s="67"/>
      <c r="T722" s="68"/>
      <c r="U722" s="37"/>
      <c r="V722" s="37"/>
      <c r="W722" s="37"/>
      <c r="X722" s="37"/>
      <c r="Y722" s="37"/>
      <c r="Z722" s="37"/>
      <c r="AA722" s="37"/>
      <c r="AB722" s="37"/>
      <c r="AC722" s="37"/>
      <c r="AD722" s="37"/>
      <c r="AE722" s="37"/>
      <c r="AT722" s="20" t="s">
        <v>136</v>
      </c>
      <c r="AU722" s="20" t="s">
        <v>81</v>
      </c>
    </row>
    <row r="723" spans="1:65" s="14" customFormat="1">
      <c r="B723" s="207"/>
      <c r="C723" s="208"/>
      <c r="D723" s="189" t="s">
        <v>146</v>
      </c>
      <c r="E723" s="209" t="s">
        <v>19</v>
      </c>
      <c r="F723" s="210" t="s">
        <v>998</v>
      </c>
      <c r="G723" s="208"/>
      <c r="H723" s="209" t="s">
        <v>19</v>
      </c>
      <c r="I723" s="211"/>
      <c r="J723" s="208"/>
      <c r="K723" s="208"/>
      <c r="L723" s="212"/>
      <c r="M723" s="213"/>
      <c r="N723" s="214"/>
      <c r="O723" s="214"/>
      <c r="P723" s="214"/>
      <c r="Q723" s="214"/>
      <c r="R723" s="214"/>
      <c r="S723" s="214"/>
      <c r="T723" s="215"/>
      <c r="AT723" s="216" t="s">
        <v>146</v>
      </c>
      <c r="AU723" s="216" t="s">
        <v>81</v>
      </c>
      <c r="AV723" s="14" t="s">
        <v>79</v>
      </c>
      <c r="AW723" s="14" t="s">
        <v>32</v>
      </c>
      <c r="AX723" s="14" t="s">
        <v>72</v>
      </c>
      <c r="AY723" s="216" t="s">
        <v>128</v>
      </c>
    </row>
    <row r="724" spans="1:65" s="13" customFormat="1">
      <c r="B724" s="196"/>
      <c r="C724" s="197"/>
      <c r="D724" s="189" t="s">
        <v>146</v>
      </c>
      <c r="E724" s="198" t="s">
        <v>19</v>
      </c>
      <c r="F724" s="199" t="s">
        <v>999</v>
      </c>
      <c r="G724" s="197"/>
      <c r="H724" s="200">
        <v>300</v>
      </c>
      <c r="I724" s="201"/>
      <c r="J724" s="197"/>
      <c r="K724" s="197"/>
      <c r="L724" s="202"/>
      <c r="M724" s="203"/>
      <c r="N724" s="204"/>
      <c r="O724" s="204"/>
      <c r="P724" s="204"/>
      <c r="Q724" s="204"/>
      <c r="R724" s="204"/>
      <c r="S724" s="204"/>
      <c r="T724" s="205"/>
      <c r="AT724" s="206" t="s">
        <v>146</v>
      </c>
      <c r="AU724" s="206" t="s">
        <v>81</v>
      </c>
      <c r="AV724" s="13" t="s">
        <v>81</v>
      </c>
      <c r="AW724" s="13" t="s">
        <v>32</v>
      </c>
      <c r="AX724" s="13" t="s">
        <v>79</v>
      </c>
      <c r="AY724" s="206" t="s">
        <v>128</v>
      </c>
    </row>
    <row r="725" spans="1:65" s="2" customFormat="1" ht="16.5" customHeight="1">
      <c r="A725" s="37"/>
      <c r="B725" s="38"/>
      <c r="C725" s="176" t="s">
        <v>1000</v>
      </c>
      <c r="D725" s="176" t="s">
        <v>130</v>
      </c>
      <c r="E725" s="177" t="s">
        <v>1001</v>
      </c>
      <c r="F725" s="178" t="s">
        <v>1002</v>
      </c>
      <c r="G725" s="179" t="s">
        <v>904</v>
      </c>
      <c r="H725" s="253"/>
      <c r="I725" s="181"/>
      <c r="J725" s="182">
        <f>ROUND(I725*H725,2)</f>
        <v>0</v>
      </c>
      <c r="K725" s="178" t="s">
        <v>134</v>
      </c>
      <c r="L725" s="42"/>
      <c r="M725" s="183" t="s">
        <v>19</v>
      </c>
      <c r="N725" s="184" t="s">
        <v>43</v>
      </c>
      <c r="O725" s="67"/>
      <c r="P725" s="185">
        <f>O725*H725</f>
        <v>0</v>
      </c>
      <c r="Q725" s="185">
        <v>0</v>
      </c>
      <c r="R725" s="185">
        <f>Q725*H725</f>
        <v>0</v>
      </c>
      <c r="S725" s="185">
        <v>0</v>
      </c>
      <c r="T725" s="186">
        <f>S725*H725</f>
        <v>0</v>
      </c>
      <c r="U725" s="37"/>
      <c r="V725" s="37"/>
      <c r="W725" s="37"/>
      <c r="X725" s="37"/>
      <c r="Y725" s="37"/>
      <c r="Z725" s="37"/>
      <c r="AA725" s="37"/>
      <c r="AB725" s="37"/>
      <c r="AC725" s="37"/>
      <c r="AD725" s="37"/>
      <c r="AE725" s="37"/>
      <c r="AR725" s="187" t="s">
        <v>275</v>
      </c>
      <c r="AT725" s="187" t="s">
        <v>130</v>
      </c>
      <c r="AU725" s="187" t="s">
        <v>81</v>
      </c>
      <c r="AY725" s="20" t="s">
        <v>128</v>
      </c>
      <c r="BE725" s="188">
        <f>IF(N725="základní",J725,0)</f>
        <v>0</v>
      </c>
      <c r="BF725" s="188">
        <f>IF(N725="snížená",J725,0)</f>
        <v>0</v>
      </c>
      <c r="BG725" s="188">
        <f>IF(N725="zákl. přenesená",J725,0)</f>
        <v>0</v>
      </c>
      <c r="BH725" s="188">
        <f>IF(N725="sníž. přenesená",J725,0)</f>
        <v>0</v>
      </c>
      <c r="BI725" s="188">
        <f>IF(N725="nulová",J725,0)</f>
        <v>0</v>
      </c>
      <c r="BJ725" s="20" t="s">
        <v>79</v>
      </c>
      <c r="BK725" s="188">
        <f>ROUND(I725*H725,2)</f>
        <v>0</v>
      </c>
      <c r="BL725" s="20" t="s">
        <v>275</v>
      </c>
      <c r="BM725" s="187" t="s">
        <v>1003</v>
      </c>
    </row>
    <row r="726" spans="1:65" s="2" customFormat="1" ht="19.5">
      <c r="A726" s="37"/>
      <c r="B726" s="38"/>
      <c r="C726" s="39"/>
      <c r="D726" s="189" t="s">
        <v>136</v>
      </c>
      <c r="E726" s="39"/>
      <c r="F726" s="190" t="s">
        <v>1004</v>
      </c>
      <c r="G726" s="39"/>
      <c r="H726" s="39"/>
      <c r="I726" s="191"/>
      <c r="J726" s="39"/>
      <c r="K726" s="39"/>
      <c r="L726" s="42"/>
      <c r="M726" s="192"/>
      <c r="N726" s="193"/>
      <c r="O726" s="67"/>
      <c r="P726" s="67"/>
      <c r="Q726" s="67"/>
      <c r="R726" s="67"/>
      <c r="S726" s="67"/>
      <c r="T726" s="68"/>
      <c r="U726" s="37"/>
      <c r="V726" s="37"/>
      <c r="W726" s="37"/>
      <c r="X726" s="37"/>
      <c r="Y726" s="37"/>
      <c r="Z726" s="37"/>
      <c r="AA726" s="37"/>
      <c r="AB726" s="37"/>
      <c r="AC726" s="37"/>
      <c r="AD726" s="37"/>
      <c r="AE726" s="37"/>
      <c r="AT726" s="20" t="s">
        <v>136</v>
      </c>
      <c r="AU726" s="20" t="s">
        <v>81</v>
      </c>
    </row>
    <row r="727" spans="1:65" s="2" customFormat="1">
      <c r="A727" s="37"/>
      <c r="B727" s="38"/>
      <c r="C727" s="39"/>
      <c r="D727" s="194" t="s">
        <v>138</v>
      </c>
      <c r="E727" s="39"/>
      <c r="F727" s="195" t="s">
        <v>1005</v>
      </c>
      <c r="G727" s="39"/>
      <c r="H727" s="39"/>
      <c r="I727" s="191"/>
      <c r="J727" s="39"/>
      <c r="K727" s="39"/>
      <c r="L727" s="42"/>
      <c r="M727" s="192"/>
      <c r="N727" s="193"/>
      <c r="O727" s="67"/>
      <c r="P727" s="67"/>
      <c r="Q727" s="67"/>
      <c r="R727" s="67"/>
      <c r="S727" s="67"/>
      <c r="T727" s="68"/>
      <c r="U727" s="37"/>
      <c r="V727" s="37"/>
      <c r="W727" s="37"/>
      <c r="X727" s="37"/>
      <c r="Y727" s="37"/>
      <c r="Z727" s="37"/>
      <c r="AA727" s="37"/>
      <c r="AB727" s="37"/>
      <c r="AC727" s="37"/>
      <c r="AD727" s="37"/>
      <c r="AE727" s="37"/>
      <c r="AT727" s="20" t="s">
        <v>138</v>
      </c>
      <c r="AU727" s="20" t="s">
        <v>81</v>
      </c>
    </row>
    <row r="728" spans="1:65" s="12" customFormat="1" ht="22.9" customHeight="1">
      <c r="B728" s="160"/>
      <c r="C728" s="161"/>
      <c r="D728" s="162" t="s">
        <v>71</v>
      </c>
      <c r="E728" s="174" t="s">
        <v>1006</v>
      </c>
      <c r="F728" s="174" t="s">
        <v>1007</v>
      </c>
      <c r="G728" s="161"/>
      <c r="H728" s="161"/>
      <c r="I728" s="164"/>
      <c r="J728" s="175">
        <f>BK728</f>
        <v>0</v>
      </c>
      <c r="K728" s="161"/>
      <c r="L728" s="166"/>
      <c r="M728" s="167"/>
      <c r="N728" s="168"/>
      <c r="O728" s="168"/>
      <c r="P728" s="169">
        <f>SUM(P729:P751)</f>
        <v>0</v>
      </c>
      <c r="Q728" s="168"/>
      <c r="R728" s="169">
        <f>SUM(R729:R751)</f>
        <v>0.30201886000000006</v>
      </c>
      <c r="S728" s="168"/>
      <c r="T728" s="170">
        <f>SUM(T729:T751)</f>
        <v>0</v>
      </c>
      <c r="AR728" s="171" t="s">
        <v>81</v>
      </c>
      <c r="AT728" s="172" t="s">
        <v>71</v>
      </c>
      <c r="AU728" s="172" t="s">
        <v>79</v>
      </c>
      <c r="AY728" s="171" t="s">
        <v>128</v>
      </c>
      <c r="BK728" s="173">
        <f>SUM(BK729:BK751)</f>
        <v>0</v>
      </c>
    </row>
    <row r="729" spans="1:65" s="2" customFormat="1" ht="16.5" customHeight="1">
      <c r="A729" s="37"/>
      <c r="B729" s="38"/>
      <c r="C729" s="176" t="s">
        <v>1008</v>
      </c>
      <c r="D729" s="176" t="s">
        <v>130</v>
      </c>
      <c r="E729" s="177" t="s">
        <v>1009</v>
      </c>
      <c r="F729" s="178" t="s">
        <v>1010</v>
      </c>
      <c r="G729" s="179" t="s">
        <v>133</v>
      </c>
      <c r="H729" s="180">
        <v>1372.8130000000001</v>
      </c>
      <c r="I729" s="181"/>
      <c r="J729" s="182">
        <f>ROUND(I729*H729,2)</f>
        <v>0</v>
      </c>
      <c r="K729" s="178" t="s">
        <v>134</v>
      </c>
      <c r="L729" s="42"/>
      <c r="M729" s="183" t="s">
        <v>19</v>
      </c>
      <c r="N729" s="184" t="s">
        <v>43</v>
      </c>
      <c r="O729" s="67"/>
      <c r="P729" s="185">
        <f>O729*H729</f>
        <v>0</v>
      </c>
      <c r="Q729" s="185">
        <v>2.2000000000000001E-4</v>
      </c>
      <c r="R729" s="185">
        <f>Q729*H729</f>
        <v>0.30201886000000006</v>
      </c>
      <c r="S729" s="185">
        <v>0</v>
      </c>
      <c r="T729" s="186">
        <f>S729*H729</f>
        <v>0</v>
      </c>
      <c r="U729" s="37"/>
      <c r="V729" s="37"/>
      <c r="W729" s="37"/>
      <c r="X729" s="37"/>
      <c r="Y729" s="37"/>
      <c r="Z729" s="37"/>
      <c r="AA729" s="37"/>
      <c r="AB729" s="37"/>
      <c r="AC729" s="37"/>
      <c r="AD729" s="37"/>
      <c r="AE729" s="37"/>
      <c r="AR729" s="187" t="s">
        <v>275</v>
      </c>
      <c r="AT729" s="187" t="s">
        <v>130</v>
      </c>
      <c r="AU729" s="187" t="s">
        <v>81</v>
      </c>
      <c r="AY729" s="20" t="s">
        <v>128</v>
      </c>
      <c r="BE729" s="188">
        <f>IF(N729="základní",J729,0)</f>
        <v>0</v>
      </c>
      <c r="BF729" s="188">
        <f>IF(N729="snížená",J729,0)</f>
        <v>0</v>
      </c>
      <c r="BG729" s="188">
        <f>IF(N729="zákl. přenesená",J729,0)</f>
        <v>0</v>
      </c>
      <c r="BH729" s="188">
        <f>IF(N729="sníž. přenesená",J729,0)</f>
        <v>0</v>
      </c>
      <c r="BI729" s="188">
        <f>IF(N729="nulová",J729,0)</f>
        <v>0</v>
      </c>
      <c r="BJ729" s="20" t="s">
        <v>79</v>
      </c>
      <c r="BK729" s="188">
        <f>ROUND(I729*H729,2)</f>
        <v>0</v>
      </c>
      <c r="BL729" s="20" t="s">
        <v>275</v>
      </c>
      <c r="BM729" s="187" t="s">
        <v>1011</v>
      </c>
    </row>
    <row r="730" spans="1:65" s="2" customFormat="1" ht="19.5">
      <c r="A730" s="37"/>
      <c r="B730" s="38"/>
      <c r="C730" s="39"/>
      <c r="D730" s="189" t="s">
        <v>136</v>
      </c>
      <c r="E730" s="39"/>
      <c r="F730" s="190" t="s">
        <v>1012</v>
      </c>
      <c r="G730" s="39"/>
      <c r="H730" s="39"/>
      <c r="I730" s="191"/>
      <c r="J730" s="39"/>
      <c r="K730" s="39"/>
      <c r="L730" s="42"/>
      <c r="M730" s="192"/>
      <c r="N730" s="193"/>
      <c r="O730" s="67"/>
      <c r="P730" s="67"/>
      <c r="Q730" s="67"/>
      <c r="R730" s="67"/>
      <c r="S730" s="67"/>
      <c r="T730" s="68"/>
      <c r="U730" s="37"/>
      <c r="V730" s="37"/>
      <c r="W730" s="37"/>
      <c r="X730" s="37"/>
      <c r="Y730" s="37"/>
      <c r="Z730" s="37"/>
      <c r="AA730" s="37"/>
      <c r="AB730" s="37"/>
      <c r="AC730" s="37"/>
      <c r="AD730" s="37"/>
      <c r="AE730" s="37"/>
      <c r="AT730" s="20" t="s">
        <v>136</v>
      </c>
      <c r="AU730" s="20" t="s">
        <v>81</v>
      </c>
    </row>
    <row r="731" spans="1:65" s="2" customFormat="1">
      <c r="A731" s="37"/>
      <c r="B731" s="38"/>
      <c r="C731" s="39"/>
      <c r="D731" s="194" t="s">
        <v>138</v>
      </c>
      <c r="E731" s="39"/>
      <c r="F731" s="195" t="s">
        <v>1013</v>
      </c>
      <c r="G731" s="39"/>
      <c r="H731" s="39"/>
      <c r="I731" s="191"/>
      <c r="J731" s="39"/>
      <c r="K731" s="39"/>
      <c r="L731" s="42"/>
      <c r="M731" s="192"/>
      <c r="N731" s="193"/>
      <c r="O731" s="67"/>
      <c r="P731" s="67"/>
      <c r="Q731" s="67"/>
      <c r="R731" s="67"/>
      <c r="S731" s="67"/>
      <c r="T731" s="68"/>
      <c r="U731" s="37"/>
      <c r="V731" s="37"/>
      <c r="W731" s="37"/>
      <c r="X731" s="37"/>
      <c r="Y731" s="37"/>
      <c r="Z731" s="37"/>
      <c r="AA731" s="37"/>
      <c r="AB731" s="37"/>
      <c r="AC731" s="37"/>
      <c r="AD731" s="37"/>
      <c r="AE731" s="37"/>
      <c r="AT731" s="20" t="s">
        <v>138</v>
      </c>
      <c r="AU731" s="20" t="s">
        <v>81</v>
      </c>
    </row>
    <row r="732" spans="1:65" s="14" customFormat="1">
      <c r="B732" s="207"/>
      <c r="C732" s="208"/>
      <c r="D732" s="189" t="s">
        <v>146</v>
      </c>
      <c r="E732" s="209" t="s">
        <v>19</v>
      </c>
      <c r="F732" s="210" t="s">
        <v>822</v>
      </c>
      <c r="G732" s="208"/>
      <c r="H732" s="209" t="s">
        <v>19</v>
      </c>
      <c r="I732" s="211"/>
      <c r="J732" s="208"/>
      <c r="K732" s="208"/>
      <c r="L732" s="212"/>
      <c r="M732" s="213"/>
      <c r="N732" s="214"/>
      <c r="O732" s="214"/>
      <c r="P732" s="214"/>
      <c r="Q732" s="214"/>
      <c r="R732" s="214"/>
      <c r="S732" s="214"/>
      <c r="T732" s="215"/>
      <c r="AT732" s="216" t="s">
        <v>146</v>
      </c>
      <c r="AU732" s="216" t="s">
        <v>81</v>
      </c>
      <c r="AV732" s="14" t="s">
        <v>79</v>
      </c>
      <c r="AW732" s="14" t="s">
        <v>32</v>
      </c>
      <c r="AX732" s="14" t="s">
        <v>72</v>
      </c>
      <c r="AY732" s="216" t="s">
        <v>128</v>
      </c>
    </row>
    <row r="733" spans="1:65" s="14" customFormat="1">
      <c r="B733" s="207"/>
      <c r="C733" s="208"/>
      <c r="D733" s="189" t="s">
        <v>146</v>
      </c>
      <c r="E733" s="209" t="s">
        <v>19</v>
      </c>
      <c r="F733" s="210" t="s">
        <v>823</v>
      </c>
      <c r="G733" s="208"/>
      <c r="H733" s="209" t="s">
        <v>19</v>
      </c>
      <c r="I733" s="211"/>
      <c r="J733" s="208"/>
      <c r="K733" s="208"/>
      <c r="L733" s="212"/>
      <c r="M733" s="213"/>
      <c r="N733" s="214"/>
      <c r="O733" s="214"/>
      <c r="P733" s="214"/>
      <c r="Q733" s="214"/>
      <c r="R733" s="214"/>
      <c r="S733" s="214"/>
      <c r="T733" s="215"/>
      <c r="AT733" s="216" t="s">
        <v>146</v>
      </c>
      <c r="AU733" s="216" t="s">
        <v>81</v>
      </c>
      <c r="AV733" s="14" t="s">
        <v>79</v>
      </c>
      <c r="AW733" s="14" t="s">
        <v>32</v>
      </c>
      <c r="AX733" s="14" t="s">
        <v>72</v>
      </c>
      <c r="AY733" s="216" t="s">
        <v>128</v>
      </c>
    </row>
    <row r="734" spans="1:65" s="13" customFormat="1">
      <c r="B734" s="196"/>
      <c r="C734" s="197"/>
      <c r="D734" s="189" t="s">
        <v>146</v>
      </c>
      <c r="E734" s="198" t="s">
        <v>19</v>
      </c>
      <c r="F734" s="199" t="s">
        <v>1014</v>
      </c>
      <c r="G734" s="197"/>
      <c r="H734" s="200">
        <v>49</v>
      </c>
      <c r="I734" s="201"/>
      <c r="J734" s="197"/>
      <c r="K734" s="197"/>
      <c r="L734" s="202"/>
      <c r="M734" s="203"/>
      <c r="N734" s="204"/>
      <c r="O734" s="204"/>
      <c r="P734" s="204"/>
      <c r="Q734" s="204"/>
      <c r="R734" s="204"/>
      <c r="S734" s="204"/>
      <c r="T734" s="205"/>
      <c r="AT734" s="206" t="s">
        <v>146</v>
      </c>
      <c r="AU734" s="206" t="s">
        <v>81</v>
      </c>
      <c r="AV734" s="13" t="s">
        <v>81</v>
      </c>
      <c r="AW734" s="13" t="s">
        <v>32</v>
      </c>
      <c r="AX734" s="13" t="s">
        <v>72</v>
      </c>
      <c r="AY734" s="206" t="s">
        <v>128</v>
      </c>
    </row>
    <row r="735" spans="1:65" s="13" customFormat="1">
      <c r="B735" s="196"/>
      <c r="C735" s="197"/>
      <c r="D735" s="189" t="s">
        <v>146</v>
      </c>
      <c r="E735" s="198" t="s">
        <v>19</v>
      </c>
      <c r="F735" s="199" t="s">
        <v>1015</v>
      </c>
      <c r="G735" s="197"/>
      <c r="H735" s="200">
        <v>85.388999999999996</v>
      </c>
      <c r="I735" s="201"/>
      <c r="J735" s="197"/>
      <c r="K735" s="197"/>
      <c r="L735" s="202"/>
      <c r="M735" s="203"/>
      <c r="N735" s="204"/>
      <c r="O735" s="204"/>
      <c r="P735" s="204"/>
      <c r="Q735" s="204"/>
      <c r="R735" s="204"/>
      <c r="S735" s="204"/>
      <c r="T735" s="205"/>
      <c r="AT735" s="206" t="s">
        <v>146</v>
      </c>
      <c r="AU735" s="206" t="s">
        <v>81</v>
      </c>
      <c r="AV735" s="13" t="s">
        <v>81</v>
      </c>
      <c r="AW735" s="13" t="s">
        <v>32</v>
      </c>
      <c r="AX735" s="13" t="s">
        <v>72</v>
      </c>
      <c r="AY735" s="206" t="s">
        <v>128</v>
      </c>
    </row>
    <row r="736" spans="1:65" s="13" customFormat="1">
      <c r="B736" s="196"/>
      <c r="C736" s="197"/>
      <c r="D736" s="189" t="s">
        <v>146</v>
      </c>
      <c r="E736" s="198" t="s">
        <v>19</v>
      </c>
      <c r="F736" s="199" t="s">
        <v>1016</v>
      </c>
      <c r="G736" s="197"/>
      <c r="H736" s="200">
        <v>28.971</v>
      </c>
      <c r="I736" s="201"/>
      <c r="J736" s="197"/>
      <c r="K736" s="197"/>
      <c r="L736" s="202"/>
      <c r="M736" s="203"/>
      <c r="N736" s="204"/>
      <c r="O736" s="204"/>
      <c r="P736" s="204"/>
      <c r="Q736" s="204"/>
      <c r="R736" s="204"/>
      <c r="S736" s="204"/>
      <c r="T736" s="205"/>
      <c r="AT736" s="206" t="s">
        <v>146</v>
      </c>
      <c r="AU736" s="206" t="s">
        <v>81</v>
      </c>
      <c r="AV736" s="13" t="s">
        <v>81</v>
      </c>
      <c r="AW736" s="13" t="s">
        <v>32</v>
      </c>
      <c r="AX736" s="13" t="s">
        <v>72</v>
      </c>
      <c r="AY736" s="206" t="s">
        <v>128</v>
      </c>
    </row>
    <row r="737" spans="1:65" s="13" customFormat="1">
      <c r="B737" s="196"/>
      <c r="C737" s="197"/>
      <c r="D737" s="189" t="s">
        <v>146</v>
      </c>
      <c r="E737" s="198" t="s">
        <v>19</v>
      </c>
      <c r="F737" s="199" t="s">
        <v>1017</v>
      </c>
      <c r="G737" s="197"/>
      <c r="H737" s="200">
        <v>83.2</v>
      </c>
      <c r="I737" s="201"/>
      <c r="J737" s="197"/>
      <c r="K737" s="197"/>
      <c r="L737" s="202"/>
      <c r="M737" s="203"/>
      <c r="N737" s="204"/>
      <c r="O737" s="204"/>
      <c r="P737" s="204"/>
      <c r="Q737" s="204"/>
      <c r="R737" s="204"/>
      <c r="S737" s="204"/>
      <c r="T737" s="205"/>
      <c r="AT737" s="206" t="s">
        <v>146</v>
      </c>
      <c r="AU737" s="206" t="s">
        <v>81</v>
      </c>
      <c r="AV737" s="13" t="s">
        <v>81</v>
      </c>
      <c r="AW737" s="13" t="s">
        <v>32</v>
      </c>
      <c r="AX737" s="13" t="s">
        <v>72</v>
      </c>
      <c r="AY737" s="206" t="s">
        <v>128</v>
      </c>
    </row>
    <row r="738" spans="1:65" s="13" customFormat="1">
      <c r="B738" s="196"/>
      <c r="C738" s="197"/>
      <c r="D738" s="189" t="s">
        <v>146</v>
      </c>
      <c r="E738" s="198" t="s">
        <v>19</v>
      </c>
      <c r="F738" s="199" t="s">
        <v>1018</v>
      </c>
      <c r="G738" s="197"/>
      <c r="H738" s="200">
        <v>60.991999999999997</v>
      </c>
      <c r="I738" s="201"/>
      <c r="J738" s="197"/>
      <c r="K738" s="197"/>
      <c r="L738" s="202"/>
      <c r="M738" s="203"/>
      <c r="N738" s="204"/>
      <c r="O738" s="204"/>
      <c r="P738" s="204"/>
      <c r="Q738" s="204"/>
      <c r="R738" s="204"/>
      <c r="S738" s="204"/>
      <c r="T738" s="205"/>
      <c r="AT738" s="206" t="s">
        <v>146</v>
      </c>
      <c r="AU738" s="206" t="s">
        <v>81</v>
      </c>
      <c r="AV738" s="13" t="s">
        <v>81</v>
      </c>
      <c r="AW738" s="13" t="s">
        <v>32</v>
      </c>
      <c r="AX738" s="13" t="s">
        <v>72</v>
      </c>
      <c r="AY738" s="206" t="s">
        <v>128</v>
      </c>
    </row>
    <row r="739" spans="1:65" s="13" customFormat="1">
      <c r="B739" s="196"/>
      <c r="C739" s="197"/>
      <c r="D739" s="189" t="s">
        <v>146</v>
      </c>
      <c r="E739" s="198" t="s">
        <v>19</v>
      </c>
      <c r="F739" s="199" t="s">
        <v>1019</v>
      </c>
      <c r="G739" s="197"/>
      <c r="H739" s="200">
        <v>20.585000000000001</v>
      </c>
      <c r="I739" s="201"/>
      <c r="J739" s="197"/>
      <c r="K739" s="197"/>
      <c r="L739" s="202"/>
      <c r="M739" s="203"/>
      <c r="N739" s="204"/>
      <c r="O739" s="204"/>
      <c r="P739" s="204"/>
      <c r="Q739" s="204"/>
      <c r="R739" s="204"/>
      <c r="S739" s="204"/>
      <c r="T739" s="205"/>
      <c r="AT739" s="206" t="s">
        <v>146</v>
      </c>
      <c r="AU739" s="206" t="s">
        <v>81</v>
      </c>
      <c r="AV739" s="13" t="s">
        <v>81</v>
      </c>
      <c r="AW739" s="13" t="s">
        <v>32</v>
      </c>
      <c r="AX739" s="13" t="s">
        <v>72</v>
      </c>
      <c r="AY739" s="206" t="s">
        <v>128</v>
      </c>
    </row>
    <row r="740" spans="1:65" s="16" customFormat="1">
      <c r="B740" s="242"/>
      <c r="C740" s="243"/>
      <c r="D740" s="189" t="s">
        <v>146</v>
      </c>
      <c r="E740" s="244" t="s">
        <v>19</v>
      </c>
      <c r="F740" s="245" t="s">
        <v>578</v>
      </c>
      <c r="G740" s="243"/>
      <c r="H740" s="246">
        <v>328.137</v>
      </c>
      <c r="I740" s="247"/>
      <c r="J740" s="243"/>
      <c r="K740" s="243"/>
      <c r="L740" s="248"/>
      <c r="M740" s="249"/>
      <c r="N740" s="250"/>
      <c r="O740" s="250"/>
      <c r="P740" s="250"/>
      <c r="Q740" s="250"/>
      <c r="R740" s="250"/>
      <c r="S740" s="250"/>
      <c r="T740" s="251"/>
      <c r="AT740" s="252" t="s">
        <v>146</v>
      </c>
      <c r="AU740" s="252" t="s">
        <v>81</v>
      </c>
      <c r="AV740" s="16" t="s">
        <v>86</v>
      </c>
      <c r="AW740" s="16" t="s">
        <v>32</v>
      </c>
      <c r="AX740" s="16" t="s">
        <v>72</v>
      </c>
      <c r="AY740" s="252" t="s">
        <v>128</v>
      </c>
    </row>
    <row r="741" spans="1:65" s="14" customFormat="1">
      <c r="B741" s="207"/>
      <c r="C741" s="208"/>
      <c r="D741" s="189" t="s">
        <v>146</v>
      </c>
      <c r="E741" s="209" t="s">
        <v>19</v>
      </c>
      <c r="F741" s="210" t="s">
        <v>841</v>
      </c>
      <c r="G741" s="208"/>
      <c r="H741" s="209" t="s">
        <v>19</v>
      </c>
      <c r="I741" s="211"/>
      <c r="J741" s="208"/>
      <c r="K741" s="208"/>
      <c r="L741" s="212"/>
      <c r="M741" s="213"/>
      <c r="N741" s="214"/>
      <c r="O741" s="214"/>
      <c r="P741" s="214"/>
      <c r="Q741" s="214"/>
      <c r="R741" s="214"/>
      <c r="S741" s="214"/>
      <c r="T741" s="215"/>
      <c r="AT741" s="216" t="s">
        <v>146</v>
      </c>
      <c r="AU741" s="216" t="s">
        <v>81</v>
      </c>
      <c r="AV741" s="14" t="s">
        <v>79</v>
      </c>
      <c r="AW741" s="14" t="s">
        <v>32</v>
      </c>
      <c r="AX741" s="14" t="s">
        <v>72</v>
      </c>
      <c r="AY741" s="216" t="s">
        <v>128</v>
      </c>
    </row>
    <row r="742" spans="1:65" s="13" customFormat="1">
      <c r="B742" s="196"/>
      <c r="C742" s="197"/>
      <c r="D742" s="189" t="s">
        <v>146</v>
      </c>
      <c r="E742" s="198" t="s">
        <v>19</v>
      </c>
      <c r="F742" s="199" t="s">
        <v>1020</v>
      </c>
      <c r="G742" s="197"/>
      <c r="H742" s="200">
        <v>210.24</v>
      </c>
      <c r="I742" s="201"/>
      <c r="J742" s="197"/>
      <c r="K742" s="197"/>
      <c r="L742" s="202"/>
      <c r="M742" s="203"/>
      <c r="N742" s="204"/>
      <c r="O742" s="204"/>
      <c r="P742" s="204"/>
      <c r="Q742" s="204"/>
      <c r="R742" s="204"/>
      <c r="S742" s="204"/>
      <c r="T742" s="205"/>
      <c r="AT742" s="206" t="s">
        <v>146</v>
      </c>
      <c r="AU742" s="206" t="s">
        <v>81</v>
      </c>
      <c r="AV742" s="13" t="s">
        <v>81</v>
      </c>
      <c r="AW742" s="13" t="s">
        <v>32</v>
      </c>
      <c r="AX742" s="13" t="s">
        <v>72</v>
      </c>
      <c r="AY742" s="206" t="s">
        <v>128</v>
      </c>
    </row>
    <row r="743" spans="1:65" s="13" customFormat="1">
      <c r="B743" s="196"/>
      <c r="C743" s="197"/>
      <c r="D743" s="189" t="s">
        <v>146</v>
      </c>
      <c r="E743" s="198" t="s">
        <v>19</v>
      </c>
      <c r="F743" s="199" t="s">
        <v>1021</v>
      </c>
      <c r="G743" s="197"/>
      <c r="H743" s="200">
        <v>126.336</v>
      </c>
      <c r="I743" s="201"/>
      <c r="J743" s="197"/>
      <c r="K743" s="197"/>
      <c r="L743" s="202"/>
      <c r="M743" s="203"/>
      <c r="N743" s="204"/>
      <c r="O743" s="204"/>
      <c r="P743" s="204"/>
      <c r="Q743" s="204"/>
      <c r="R743" s="204"/>
      <c r="S743" s="204"/>
      <c r="T743" s="205"/>
      <c r="AT743" s="206" t="s">
        <v>146</v>
      </c>
      <c r="AU743" s="206" t="s">
        <v>81</v>
      </c>
      <c r="AV743" s="13" t="s">
        <v>81</v>
      </c>
      <c r="AW743" s="13" t="s">
        <v>32</v>
      </c>
      <c r="AX743" s="13" t="s">
        <v>72</v>
      </c>
      <c r="AY743" s="206" t="s">
        <v>128</v>
      </c>
    </row>
    <row r="744" spans="1:65" s="13" customFormat="1">
      <c r="B744" s="196"/>
      <c r="C744" s="197"/>
      <c r="D744" s="189" t="s">
        <v>146</v>
      </c>
      <c r="E744" s="198" t="s">
        <v>19</v>
      </c>
      <c r="F744" s="199" t="s">
        <v>1022</v>
      </c>
      <c r="G744" s="197"/>
      <c r="H744" s="200">
        <v>189.4</v>
      </c>
      <c r="I744" s="201"/>
      <c r="J744" s="197"/>
      <c r="K744" s="197"/>
      <c r="L744" s="202"/>
      <c r="M744" s="203"/>
      <c r="N744" s="204"/>
      <c r="O744" s="204"/>
      <c r="P744" s="204"/>
      <c r="Q744" s="204"/>
      <c r="R744" s="204"/>
      <c r="S744" s="204"/>
      <c r="T744" s="205"/>
      <c r="AT744" s="206" t="s">
        <v>146</v>
      </c>
      <c r="AU744" s="206" t="s">
        <v>81</v>
      </c>
      <c r="AV744" s="13" t="s">
        <v>81</v>
      </c>
      <c r="AW744" s="13" t="s">
        <v>32</v>
      </c>
      <c r="AX744" s="13" t="s">
        <v>72</v>
      </c>
      <c r="AY744" s="206" t="s">
        <v>128</v>
      </c>
    </row>
    <row r="745" spans="1:65" s="13" customFormat="1">
      <c r="B745" s="196"/>
      <c r="C745" s="197"/>
      <c r="D745" s="189" t="s">
        <v>146</v>
      </c>
      <c r="E745" s="198" t="s">
        <v>19</v>
      </c>
      <c r="F745" s="199" t="s">
        <v>1023</v>
      </c>
      <c r="G745" s="197"/>
      <c r="H745" s="200">
        <v>235</v>
      </c>
      <c r="I745" s="201"/>
      <c r="J745" s="197"/>
      <c r="K745" s="197"/>
      <c r="L745" s="202"/>
      <c r="M745" s="203"/>
      <c r="N745" s="204"/>
      <c r="O745" s="204"/>
      <c r="P745" s="204"/>
      <c r="Q745" s="204"/>
      <c r="R745" s="204"/>
      <c r="S745" s="204"/>
      <c r="T745" s="205"/>
      <c r="AT745" s="206" t="s">
        <v>146</v>
      </c>
      <c r="AU745" s="206" t="s">
        <v>81</v>
      </c>
      <c r="AV745" s="13" t="s">
        <v>81</v>
      </c>
      <c r="AW745" s="13" t="s">
        <v>32</v>
      </c>
      <c r="AX745" s="13" t="s">
        <v>72</v>
      </c>
      <c r="AY745" s="206" t="s">
        <v>128</v>
      </c>
    </row>
    <row r="746" spans="1:65" s="13" customFormat="1">
      <c r="B746" s="196"/>
      <c r="C746" s="197"/>
      <c r="D746" s="189" t="s">
        <v>146</v>
      </c>
      <c r="E746" s="198" t="s">
        <v>19</v>
      </c>
      <c r="F746" s="199" t="s">
        <v>1024</v>
      </c>
      <c r="G746" s="197"/>
      <c r="H746" s="200">
        <v>222.5</v>
      </c>
      <c r="I746" s="201"/>
      <c r="J746" s="197"/>
      <c r="K746" s="197"/>
      <c r="L746" s="202"/>
      <c r="M746" s="203"/>
      <c r="N746" s="204"/>
      <c r="O746" s="204"/>
      <c r="P746" s="204"/>
      <c r="Q746" s="204"/>
      <c r="R746" s="204"/>
      <c r="S746" s="204"/>
      <c r="T746" s="205"/>
      <c r="AT746" s="206" t="s">
        <v>146</v>
      </c>
      <c r="AU746" s="206" t="s">
        <v>81</v>
      </c>
      <c r="AV746" s="13" t="s">
        <v>81</v>
      </c>
      <c r="AW746" s="13" t="s">
        <v>32</v>
      </c>
      <c r="AX746" s="13" t="s">
        <v>72</v>
      </c>
      <c r="AY746" s="206" t="s">
        <v>128</v>
      </c>
    </row>
    <row r="747" spans="1:65" s="13" customFormat="1">
      <c r="B747" s="196"/>
      <c r="C747" s="197"/>
      <c r="D747" s="189" t="s">
        <v>146</v>
      </c>
      <c r="E747" s="198" t="s">
        <v>19</v>
      </c>
      <c r="F747" s="199" t="s">
        <v>1025</v>
      </c>
      <c r="G747" s="197"/>
      <c r="H747" s="200">
        <v>61.2</v>
      </c>
      <c r="I747" s="201"/>
      <c r="J747" s="197"/>
      <c r="K747" s="197"/>
      <c r="L747" s="202"/>
      <c r="M747" s="203"/>
      <c r="N747" s="204"/>
      <c r="O747" s="204"/>
      <c r="P747" s="204"/>
      <c r="Q747" s="204"/>
      <c r="R747" s="204"/>
      <c r="S747" s="204"/>
      <c r="T747" s="205"/>
      <c r="AT747" s="206" t="s">
        <v>146</v>
      </c>
      <c r="AU747" s="206" t="s">
        <v>81</v>
      </c>
      <c r="AV747" s="13" t="s">
        <v>81</v>
      </c>
      <c r="AW747" s="13" t="s">
        <v>32</v>
      </c>
      <c r="AX747" s="13" t="s">
        <v>72</v>
      </c>
      <c r="AY747" s="206" t="s">
        <v>128</v>
      </c>
    </row>
    <row r="748" spans="1:65" s="16" customFormat="1">
      <c r="B748" s="242"/>
      <c r="C748" s="243"/>
      <c r="D748" s="189" t="s">
        <v>146</v>
      </c>
      <c r="E748" s="244" t="s">
        <v>19</v>
      </c>
      <c r="F748" s="245" t="s">
        <v>578</v>
      </c>
      <c r="G748" s="243"/>
      <c r="H748" s="246">
        <v>1044.6759999999999</v>
      </c>
      <c r="I748" s="247"/>
      <c r="J748" s="243"/>
      <c r="K748" s="243"/>
      <c r="L748" s="248"/>
      <c r="M748" s="249"/>
      <c r="N748" s="250"/>
      <c r="O748" s="250"/>
      <c r="P748" s="250"/>
      <c r="Q748" s="250"/>
      <c r="R748" s="250"/>
      <c r="S748" s="250"/>
      <c r="T748" s="251"/>
      <c r="AT748" s="252" t="s">
        <v>146</v>
      </c>
      <c r="AU748" s="252" t="s">
        <v>81</v>
      </c>
      <c r="AV748" s="16" t="s">
        <v>86</v>
      </c>
      <c r="AW748" s="16" t="s">
        <v>32</v>
      </c>
      <c r="AX748" s="16" t="s">
        <v>72</v>
      </c>
      <c r="AY748" s="252" t="s">
        <v>128</v>
      </c>
    </row>
    <row r="749" spans="1:65" s="15" customFormat="1">
      <c r="B749" s="221"/>
      <c r="C749" s="222"/>
      <c r="D749" s="189" t="s">
        <v>146</v>
      </c>
      <c r="E749" s="223" t="s">
        <v>19</v>
      </c>
      <c r="F749" s="224" t="s">
        <v>230</v>
      </c>
      <c r="G749" s="222"/>
      <c r="H749" s="225">
        <v>1372.8129999999999</v>
      </c>
      <c r="I749" s="226"/>
      <c r="J749" s="222"/>
      <c r="K749" s="222"/>
      <c r="L749" s="227"/>
      <c r="M749" s="228"/>
      <c r="N749" s="229"/>
      <c r="O749" s="229"/>
      <c r="P749" s="229"/>
      <c r="Q749" s="229"/>
      <c r="R749" s="229"/>
      <c r="S749" s="229"/>
      <c r="T749" s="230"/>
      <c r="AT749" s="231" t="s">
        <v>146</v>
      </c>
      <c r="AU749" s="231" t="s">
        <v>81</v>
      </c>
      <c r="AV749" s="15" t="s">
        <v>89</v>
      </c>
      <c r="AW749" s="15" t="s">
        <v>32</v>
      </c>
      <c r="AX749" s="15" t="s">
        <v>79</v>
      </c>
      <c r="AY749" s="231" t="s">
        <v>128</v>
      </c>
    </row>
    <row r="750" spans="1:65" s="2" customFormat="1" ht="16.5" customHeight="1">
      <c r="A750" s="37"/>
      <c r="B750" s="38"/>
      <c r="C750" s="176" t="s">
        <v>1026</v>
      </c>
      <c r="D750" s="176" t="s">
        <v>130</v>
      </c>
      <c r="E750" s="177" t="s">
        <v>1027</v>
      </c>
      <c r="F750" s="178" t="s">
        <v>1028</v>
      </c>
      <c r="G750" s="179" t="s">
        <v>133</v>
      </c>
      <c r="H750" s="180">
        <v>1372.8130000000001</v>
      </c>
      <c r="I750" s="181"/>
      <c r="J750" s="182">
        <f>ROUND(I750*H750,2)</f>
        <v>0</v>
      </c>
      <c r="K750" s="178" t="s">
        <v>19</v>
      </c>
      <c r="L750" s="42"/>
      <c r="M750" s="183" t="s">
        <v>19</v>
      </c>
      <c r="N750" s="184" t="s">
        <v>43</v>
      </c>
      <c r="O750" s="67"/>
      <c r="P750" s="185">
        <f>O750*H750</f>
        <v>0</v>
      </c>
      <c r="Q750" s="185">
        <v>0</v>
      </c>
      <c r="R750" s="185">
        <f>Q750*H750</f>
        <v>0</v>
      </c>
      <c r="S750" s="185">
        <v>0</v>
      </c>
      <c r="T750" s="186">
        <f>S750*H750</f>
        <v>0</v>
      </c>
      <c r="U750" s="37"/>
      <c r="V750" s="37"/>
      <c r="W750" s="37"/>
      <c r="X750" s="37"/>
      <c r="Y750" s="37"/>
      <c r="Z750" s="37"/>
      <c r="AA750" s="37"/>
      <c r="AB750" s="37"/>
      <c r="AC750" s="37"/>
      <c r="AD750" s="37"/>
      <c r="AE750" s="37"/>
      <c r="AR750" s="187" t="s">
        <v>275</v>
      </c>
      <c r="AT750" s="187" t="s">
        <v>130</v>
      </c>
      <c r="AU750" s="187" t="s">
        <v>81</v>
      </c>
      <c r="AY750" s="20" t="s">
        <v>128</v>
      </c>
      <c r="BE750" s="188">
        <f>IF(N750="základní",J750,0)</f>
        <v>0</v>
      </c>
      <c r="BF750" s="188">
        <f>IF(N750="snížená",J750,0)</f>
        <v>0</v>
      </c>
      <c r="BG750" s="188">
        <f>IF(N750="zákl. přenesená",J750,0)</f>
        <v>0</v>
      </c>
      <c r="BH750" s="188">
        <f>IF(N750="sníž. přenesená",J750,0)</f>
        <v>0</v>
      </c>
      <c r="BI750" s="188">
        <f>IF(N750="nulová",J750,0)</f>
        <v>0</v>
      </c>
      <c r="BJ750" s="20" t="s">
        <v>79</v>
      </c>
      <c r="BK750" s="188">
        <f>ROUND(I750*H750,2)</f>
        <v>0</v>
      </c>
      <c r="BL750" s="20" t="s">
        <v>275</v>
      </c>
      <c r="BM750" s="187" t="s">
        <v>1029</v>
      </c>
    </row>
    <row r="751" spans="1:65" s="2" customFormat="1">
      <c r="A751" s="37"/>
      <c r="B751" s="38"/>
      <c r="C751" s="39"/>
      <c r="D751" s="189" t="s">
        <v>136</v>
      </c>
      <c r="E751" s="39"/>
      <c r="F751" s="190" t="s">
        <v>1028</v>
      </c>
      <c r="G751" s="39"/>
      <c r="H751" s="39"/>
      <c r="I751" s="191"/>
      <c r="J751" s="39"/>
      <c r="K751" s="39"/>
      <c r="L751" s="42"/>
      <c r="M751" s="217"/>
      <c r="N751" s="218"/>
      <c r="O751" s="219"/>
      <c r="P751" s="219"/>
      <c r="Q751" s="219"/>
      <c r="R751" s="219"/>
      <c r="S751" s="219"/>
      <c r="T751" s="220"/>
      <c r="U751" s="37"/>
      <c r="V751" s="37"/>
      <c r="W751" s="37"/>
      <c r="X751" s="37"/>
      <c r="Y751" s="37"/>
      <c r="Z751" s="37"/>
      <c r="AA751" s="37"/>
      <c r="AB751" s="37"/>
      <c r="AC751" s="37"/>
      <c r="AD751" s="37"/>
      <c r="AE751" s="37"/>
      <c r="AT751" s="20" t="s">
        <v>136</v>
      </c>
      <c r="AU751" s="20" t="s">
        <v>81</v>
      </c>
    </row>
    <row r="752" spans="1:65" s="2" customFormat="1" ht="6.95" customHeight="1">
      <c r="A752" s="37"/>
      <c r="B752" s="50"/>
      <c r="C752" s="51"/>
      <c r="D752" s="51"/>
      <c r="E752" s="51"/>
      <c r="F752" s="51"/>
      <c r="G752" s="51"/>
      <c r="H752" s="51"/>
      <c r="I752" s="51"/>
      <c r="J752" s="51"/>
      <c r="K752" s="51"/>
      <c r="L752" s="42"/>
      <c r="M752" s="37"/>
      <c r="O752" s="37"/>
      <c r="P752" s="37"/>
      <c r="Q752" s="37"/>
      <c r="R752" s="37"/>
      <c r="S752" s="37"/>
      <c r="T752" s="37"/>
      <c r="U752" s="37"/>
      <c r="V752" s="37"/>
      <c r="W752" s="37"/>
      <c r="X752" s="37"/>
      <c r="Y752" s="37"/>
      <c r="Z752" s="37"/>
      <c r="AA752" s="37"/>
      <c r="AB752" s="37"/>
      <c r="AC752" s="37"/>
      <c r="AD752" s="37"/>
      <c r="AE752" s="37"/>
    </row>
  </sheetData>
  <sheetProtection algorithmName="SHA-512" hashValue="6JgAGvC07+iy8l5jB0VTHC8VoJGSButd/EmXfPADPwsVgFKxAXr5yLZqDTnaUe4HZ5LlsNTM5/40XTd0K0xfng==" saltValue="5ifRSZabeoKJY+H1lTrsmu8ZvsD+DHhIRZQFWHeceRmKhr5aTYT+eg41yNXeLVOvIuPGRx9huIpO3BnDkboCyA==" spinCount="100000" sheet="1" objects="1" scenarios="1" formatColumns="0" formatRows="0" autoFilter="0"/>
  <autoFilter ref="C95:K751"/>
  <mergeCells count="9">
    <mergeCell ref="E50:H50"/>
    <mergeCell ref="E86:H86"/>
    <mergeCell ref="E88:H88"/>
    <mergeCell ref="L2:V2"/>
    <mergeCell ref="E7:H7"/>
    <mergeCell ref="E9:H9"/>
    <mergeCell ref="E18:H18"/>
    <mergeCell ref="E27:H27"/>
    <mergeCell ref="E48:H48"/>
  </mergeCells>
  <hyperlinks>
    <hyperlink ref="F101" r:id="rId1"/>
    <hyperlink ref="F106" r:id="rId2"/>
    <hyperlink ref="F111" r:id="rId3"/>
    <hyperlink ref="F116" r:id="rId4"/>
    <hyperlink ref="F121" r:id="rId5"/>
    <hyperlink ref="F125" r:id="rId6"/>
    <hyperlink ref="F130" r:id="rId7"/>
    <hyperlink ref="F134" r:id="rId8"/>
    <hyperlink ref="F137" r:id="rId9"/>
    <hyperlink ref="F140" r:id="rId10"/>
    <hyperlink ref="F148" r:id="rId11"/>
    <hyperlink ref="F154" r:id="rId12"/>
    <hyperlink ref="F160" r:id="rId13"/>
    <hyperlink ref="F167" r:id="rId14"/>
    <hyperlink ref="F176" r:id="rId15"/>
    <hyperlink ref="F182" r:id="rId16"/>
    <hyperlink ref="F193" r:id="rId17"/>
    <hyperlink ref="F196" r:id="rId18"/>
    <hyperlink ref="F206" r:id="rId19"/>
    <hyperlink ref="F215" r:id="rId20"/>
    <hyperlink ref="F224" r:id="rId21"/>
    <hyperlink ref="F227" r:id="rId22"/>
    <hyperlink ref="F237" r:id="rId23"/>
    <hyperlink ref="F242" r:id="rId24"/>
    <hyperlink ref="F251" r:id="rId25"/>
    <hyperlink ref="F259" r:id="rId26"/>
    <hyperlink ref="F262" r:id="rId27"/>
    <hyperlink ref="F267" r:id="rId28"/>
    <hyperlink ref="F271" r:id="rId29"/>
    <hyperlink ref="F274" r:id="rId30"/>
    <hyperlink ref="F277" r:id="rId31"/>
    <hyperlink ref="F281" r:id="rId32"/>
    <hyperlink ref="F284" r:id="rId33"/>
    <hyperlink ref="F289" r:id="rId34"/>
    <hyperlink ref="F292" r:id="rId35"/>
    <hyperlink ref="F297" r:id="rId36"/>
    <hyperlink ref="F304" r:id="rId37"/>
    <hyperlink ref="F307" r:id="rId38"/>
    <hyperlink ref="F312" r:id="rId39"/>
    <hyperlink ref="F317" r:id="rId40"/>
    <hyperlink ref="F326" r:id="rId41"/>
    <hyperlink ref="F334" r:id="rId42"/>
    <hyperlink ref="F346" r:id="rId43"/>
    <hyperlink ref="F357" r:id="rId44"/>
    <hyperlink ref="F362" r:id="rId45"/>
    <hyperlink ref="F372" r:id="rId46"/>
    <hyperlink ref="F385" r:id="rId47"/>
    <hyperlink ref="F391" r:id="rId48"/>
    <hyperlink ref="F409" r:id="rId49"/>
    <hyperlink ref="F415" r:id="rId50"/>
    <hyperlink ref="F419" r:id="rId51"/>
    <hyperlink ref="F430" r:id="rId52"/>
    <hyperlink ref="F436" r:id="rId53"/>
    <hyperlink ref="F441" r:id="rId54"/>
    <hyperlink ref="F444" r:id="rId55"/>
    <hyperlink ref="F447" r:id="rId56"/>
    <hyperlink ref="F455" r:id="rId57"/>
    <hyperlink ref="F461" r:id="rId58"/>
    <hyperlink ref="F467" r:id="rId59"/>
    <hyperlink ref="F475" r:id="rId60"/>
    <hyperlink ref="F479" r:id="rId61"/>
    <hyperlink ref="F489" r:id="rId62"/>
    <hyperlink ref="F492" r:id="rId63"/>
    <hyperlink ref="F496" r:id="rId64"/>
    <hyperlink ref="F501" r:id="rId65"/>
    <hyperlink ref="F566" r:id="rId66"/>
    <hyperlink ref="F581" r:id="rId67"/>
    <hyperlink ref="F604" r:id="rId68"/>
    <hyperlink ref="F647" r:id="rId69"/>
    <hyperlink ref="F651" r:id="rId70"/>
    <hyperlink ref="F657" r:id="rId71"/>
    <hyperlink ref="F661" r:id="rId72"/>
    <hyperlink ref="F665" r:id="rId73"/>
    <hyperlink ref="F670" r:id="rId74"/>
    <hyperlink ref="F679" r:id="rId75"/>
    <hyperlink ref="F699" r:id="rId76"/>
    <hyperlink ref="F727" r:id="rId77"/>
    <hyperlink ref="F731" r:id="rId7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8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20" t="s">
        <v>85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3"/>
      <c r="AT3" s="20" t="s">
        <v>81</v>
      </c>
    </row>
    <row r="4" spans="1:46" s="1" customFormat="1" ht="24.95" customHeight="1">
      <c r="B4" s="23"/>
      <c r="D4" s="106" t="s">
        <v>104</v>
      </c>
      <c r="L4" s="23"/>
      <c r="M4" s="107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08" t="s">
        <v>16</v>
      </c>
      <c r="L6" s="23"/>
    </row>
    <row r="7" spans="1:46" s="1" customFormat="1" ht="16.5" customHeight="1">
      <c r="B7" s="23"/>
      <c r="E7" s="385" t="str">
        <f>'Rekapitulace stavby'!K6</f>
        <v>Zámecké konírny - Community Hub, Objekt I - Inhalatorium SO 04</v>
      </c>
      <c r="F7" s="386"/>
      <c r="G7" s="386"/>
      <c r="H7" s="386"/>
      <c r="L7" s="23"/>
    </row>
    <row r="8" spans="1:46" s="2" customFormat="1" ht="12" customHeight="1">
      <c r="A8" s="37"/>
      <c r="B8" s="42"/>
      <c r="C8" s="37"/>
      <c r="D8" s="108" t="s">
        <v>105</v>
      </c>
      <c r="E8" s="37"/>
      <c r="F8" s="37"/>
      <c r="G8" s="37"/>
      <c r="H8" s="37"/>
      <c r="I8" s="37"/>
      <c r="J8" s="37"/>
      <c r="K8" s="37"/>
      <c r="L8" s="10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87" t="s">
        <v>1030</v>
      </c>
      <c r="F9" s="388"/>
      <c r="G9" s="388"/>
      <c r="H9" s="388"/>
      <c r="I9" s="37"/>
      <c r="J9" s="37"/>
      <c r="K9" s="37"/>
      <c r="L9" s="10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0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8" t="s">
        <v>18</v>
      </c>
      <c r="E11" s="37"/>
      <c r="F11" s="110" t="s">
        <v>19</v>
      </c>
      <c r="G11" s="37"/>
      <c r="H11" s="37"/>
      <c r="I11" s="108" t="s">
        <v>20</v>
      </c>
      <c r="J11" s="110" t="s">
        <v>19</v>
      </c>
      <c r="K11" s="37"/>
      <c r="L11" s="10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8" t="s">
        <v>21</v>
      </c>
      <c r="E12" s="37"/>
      <c r="F12" s="110" t="s">
        <v>22</v>
      </c>
      <c r="G12" s="37"/>
      <c r="H12" s="37"/>
      <c r="I12" s="108" t="s">
        <v>23</v>
      </c>
      <c r="J12" s="111" t="str">
        <f>'Rekapitulace stavby'!AN8</f>
        <v>Vyplň údaj</v>
      </c>
      <c r="K12" s="37"/>
      <c r="L12" s="10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0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8" t="s">
        <v>24</v>
      </c>
      <c r="E14" s="37"/>
      <c r="F14" s="37"/>
      <c r="G14" s="37"/>
      <c r="H14" s="37"/>
      <c r="I14" s="108" t="s">
        <v>25</v>
      </c>
      <c r="J14" s="110" t="s">
        <v>19</v>
      </c>
      <c r="K14" s="37"/>
      <c r="L14" s="10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0" t="s">
        <v>26</v>
      </c>
      <c r="F15" s="37"/>
      <c r="G15" s="37"/>
      <c r="H15" s="37"/>
      <c r="I15" s="108" t="s">
        <v>27</v>
      </c>
      <c r="J15" s="110" t="s">
        <v>19</v>
      </c>
      <c r="K15" s="37"/>
      <c r="L15" s="10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0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8" t="s">
        <v>28</v>
      </c>
      <c r="E17" s="37"/>
      <c r="F17" s="37"/>
      <c r="G17" s="37"/>
      <c r="H17" s="37"/>
      <c r="I17" s="108" t="s">
        <v>25</v>
      </c>
      <c r="J17" s="33" t="str">
        <f>'Rekapitulace stavby'!AN13</f>
        <v>Vyplň údaj</v>
      </c>
      <c r="K17" s="37"/>
      <c r="L17" s="10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89" t="str">
        <f>'Rekapitulace stavby'!E14</f>
        <v>Vyplň údaj</v>
      </c>
      <c r="F18" s="390"/>
      <c r="G18" s="390"/>
      <c r="H18" s="390"/>
      <c r="I18" s="108" t="s">
        <v>27</v>
      </c>
      <c r="J18" s="33" t="str">
        <f>'Rekapitulace stavby'!AN14</f>
        <v>Vyplň údaj</v>
      </c>
      <c r="K18" s="37"/>
      <c r="L18" s="10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0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8" t="s">
        <v>30</v>
      </c>
      <c r="E20" s="37"/>
      <c r="F20" s="37"/>
      <c r="G20" s="37"/>
      <c r="H20" s="37"/>
      <c r="I20" s="108" t="s">
        <v>25</v>
      </c>
      <c r="J20" s="110" t="s">
        <v>19</v>
      </c>
      <c r="K20" s="37"/>
      <c r="L20" s="10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0" t="s">
        <v>31</v>
      </c>
      <c r="F21" s="37"/>
      <c r="G21" s="37"/>
      <c r="H21" s="37"/>
      <c r="I21" s="108" t="s">
        <v>27</v>
      </c>
      <c r="J21" s="110" t="s">
        <v>19</v>
      </c>
      <c r="K21" s="37"/>
      <c r="L21" s="10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0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8" t="s">
        <v>33</v>
      </c>
      <c r="E23" s="37"/>
      <c r="F23" s="37"/>
      <c r="G23" s="37"/>
      <c r="H23" s="37"/>
      <c r="I23" s="108" t="s">
        <v>25</v>
      </c>
      <c r="J23" s="110" t="s">
        <v>34</v>
      </c>
      <c r="K23" s="37"/>
      <c r="L23" s="10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0" t="s">
        <v>35</v>
      </c>
      <c r="F24" s="37"/>
      <c r="G24" s="37"/>
      <c r="H24" s="37"/>
      <c r="I24" s="108" t="s">
        <v>27</v>
      </c>
      <c r="J24" s="110" t="s">
        <v>19</v>
      </c>
      <c r="K24" s="37"/>
      <c r="L24" s="10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0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8" t="s">
        <v>36</v>
      </c>
      <c r="E26" s="37"/>
      <c r="F26" s="37"/>
      <c r="G26" s="37"/>
      <c r="H26" s="37"/>
      <c r="I26" s="37"/>
      <c r="J26" s="37"/>
      <c r="K26" s="37"/>
      <c r="L26" s="10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47.25" customHeight="1">
      <c r="A27" s="112"/>
      <c r="B27" s="113"/>
      <c r="C27" s="112"/>
      <c r="D27" s="112"/>
      <c r="E27" s="391" t="s">
        <v>37</v>
      </c>
      <c r="F27" s="391"/>
      <c r="G27" s="391"/>
      <c r="H27" s="39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0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5"/>
      <c r="E29" s="115"/>
      <c r="F29" s="115"/>
      <c r="G29" s="115"/>
      <c r="H29" s="115"/>
      <c r="I29" s="115"/>
      <c r="J29" s="115"/>
      <c r="K29" s="115"/>
      <c r="L29" s="10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6" t="s">
        <v>38</v>
      </c>
      <c r="E30" s="37"/>
      <c r="F30" s="37"/>
      <c r="G30" s="37"/>
      <c r="H30" s="37"/>
      <c r="I30" s="37"/>
      <c r="J30" s="117">
        <f>ROUND(J85, 2)</f>
        <v>0</v>
      </c>
      <c r="K30" s="37"/>
      <c r="L30" s="10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5"/>
      <c r="E31" s="115"/>
      <c r="F31" s="115"/>
      <c r="G31" s="115"/>
      <c r="H31" s="115"/>
      <c r="I31" s="115"/>
      <c r="J31" s="115"/>
      <c r="K31" s="115"/>
      <c r="L31" s="10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8" t="s">
        <v>40</v>
      </c>
      <c r="G32" s="37"/>
      <c r="H32" s="37"/>
      <c r="I32" s="118" t="s">
        <v>39</v>
      </c>
      <c r="J32" s="118" t="s">
        <v>41</v>
      </c>
      <c r="K32" s="37"/>
      <c r="L32" s="10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19" t="s">
        <v>42</v>
      </c>
      <c r="E33" s="108" t="s">
        <v>43</v>
      </c>
      <c r="F33" s="120">
        <f>ROUND((SUM(BE85:BE267)),  2)</f>
        <v>0</v>
      </c>
      <c r="G33" s="37"/>
      <c r="H33" s="37"/>
      <c r="I33" s="121">
        <v>0.21</v>
      </c>
      <c r="J33" s="120">
        <f>ROUND(((SUM(BE85:BE267))*I33),  2)</f>
        <v>0</v>
      </c>
      <c r="K33" s="37"/>
      <c r="L33" s="10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8" t="s">
        <v>44</v>
      </c>
      <c r="F34" s="120">
        <f>ROUND((SUM(BF85:BF267)),  2)</f>
        <v>0</v>
      </c>
      <c r="G34" s="37"/>
      <c r="H34" s="37"/>
      <c r="I34" s="121">
        <v>0.15</v>
      </c>
      <c r="J34" s="120">
        <f>ROUND(((SUM(BF85:BF267))*I34),  2)</f>
        <v>0</v>
      </c>
      <c r="K34" s="37"/>
      <c r="L34" s="10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8" t="s">
        <v>45</v>
      </c>
      <c r="F35" s="120">
        <f>ROUND((SUM(BG85:BG267)),  2)</f>
        <v>0</v>
      </c>
      <c r="G35" s="37"/>
      <c r="H35" s="37"/>
      <c r="I35" s="121">
        <v>0.21</v>
      </c>
      <c r="J35" s="120">
        <f>0</f>
        <v>0</v>
      </c>
      <c r="K35" s="37"/>
      <c r="L35" s="10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8" t="s">
        <v>46</v>
      </c>
      <c r="F36" s="120">
        <f>ROUND((SUM(BH85:BH267)),  2)</f>
        <v>0</v>
      </c>
      <c r="G36" s="37"/>
      <c r="H36" s="37"/>
      <c r="I36" s="121">
        <v>0.15</v>
      </c>
      <c r="J36" s="120">
        <f>0</f>
        <v>0</v>
      </c>
      <c r="K36" s="37"/>
      <c r="L36" s="10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8" t="s">
        <v>47</v>
      </c>
      <c r="F37" s="120">
        <f>ROUND((SUM(BI85:BI267)),  2)</f>
        <v>0</v>
      </c>
      <c r="G37" s="37"/>
      <c r="H37" s="37"/>
      <c r="I37" s="121">
        <v>0</v>
      </c>
      <c r="J37" s="120">
        <f>0</f>
        <v>0</v>
      </c>
      <c r="K37" s="37"/>
      <c r="L37" s="10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0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10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107</v>
      </c>
      <c r="D45" s="39"/>
      <c r="E45" s="39"/>
      <c r="F45" s="39"/>
      <c r="G45" s="39"/>
      <c r="H45" s="39"/>
      <c r="I45" s="39"/>
      <c r="J45" s="39"/>
      <c r="K45" s="39"/>
      <c r="L45" s="10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0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0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83" t="str">
        <f>E7</f>
        <v>Zámecké konírny - Community Hub, Objekt I - Inhalatorium SO 04</v>
      </c>
      <c r="F48" s="384"/>
      <c r="G48" s="384"/>
      <c r="H48" s="384"/>
      <c r="I48" s="39"/>
      <c r="J48" s="39"/>
      <c r="K48" s="39"/>
      <c r="L48" s="10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105</v>
      </c>
      <c r="D49" s="39"/>
      <c r="E49" s="39"/>
      <c r="F49" s="39"/>
      <c r="G49" s="39"/>
      <c r="H49" s="39"/>
      <c r="I49" s="39"/>
      <c r="J49" s="39"/>
      <c r="K49" s="39"/>
      <c r="L49" s="10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71" t="str">
        <f>E9</f>
        <v>2 - Zpevněné plochy</v>
      </c>
      <c r="F50" s="382"/>
      <c r="G50" s="382"/>
      <c r="H50" s="382"/>
      <c r="I50" s="39"/>
      <c r="J50" s="39"/>
      <c r="K50" s="39"/>
      <c r="L50" s="10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0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21</v>
      </c>
      <c r="D52" s="39"/>
      <c r="E52" s="39"/>
      <c r="F52" s="30" t="str">
        <f>F12</f>
        <v>Park B.Němcové, Karviná Fryštát</v>
      </c>
      <c r="G52" s="39"/>
      <c r="H52" s="39"/>
      <c r="I52" s="32" t="s">
        <v>23</v>
      </c>
      <c r="J52" s="62" t="str">
        <f>IF(J12="","",J12)</f>
        <v>Vyplň údaj</v>
      </c>
      <c r="K52" s="39"/>
      <c r="L52" s="10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0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25.7" customHeight="1">
      <c r="A54" s="37"/>
      <c r="B54" s="38"/>
      <c r="C54" s="32" t="s">
        <v>24</v>
      </c>
      <c r="D54" s="39"/>
      <c r="E54" s="39"/>
      <c r="F54" s="30" t="str">
        <f>E15</f>
        <v>Statutární město Karviná</v>
      </c>
      <c r="G54" s="39"/>
      <c r="H54" s="39"/>
      <c r="I54" s="32" t="s">
        <v>30</v>
      </c>
      <c r="J54" s="35" t="str">
        <f>E21</f>
        <v>Amun Pro s.r.o., Třanovice</v>
      </c>
      <c r="K54" s="39"/>
      <c r="L54" s="10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25.7" customHeight="1">
      <c r="A55" s="37"/>
      <c r="B55" s="38"/>
      <c r="C55" s="32" t="s">
        <v>28</v>
      </c>
      <c r="D55" s="39"/>
      <c r="E55" s="39"/>
      <c r="F55" s="30" t="str">
        <f>IF(E18="","",E18)</f>
        <v>Vyplň údaj</v>
      </c>
      <c r="G55" s="39"/>
      <c r="H55" s="39"/>
      <c r="I55" s="32" t="s">
        <v>33</v>
      </c>
      <c r="J55" s="35" t="str">
        <f>E24</f>
        <v>Ing. Alena Chmelová, Opava</v>
      </c>
      <c r="K55" s="39"/>
      <c r="L55" s="10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0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3" t="s">
        <v>108</v>
      </c>
      <c r="D57" s="134"/>
      <c r="E57" s="134"/>
      <c r="F57" s="134"/>
      <c r="G57" s="134"/>
      <c r="H57" s="134"/>
      <c r="I57" s="134"/>
      <c r="J57" s="135" t="s">
        <v>109</v>
      </c>
      <c r="K57" s="134"/>
      <c r="L57" s="10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0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6" t="s">
        <v>70</v>
      </c>
      <c r="D59" s="39"/>
      <c r="E59" s="39"/>
      <c r="F59" s="39"/>
      <c r="G59" s="39"/>
      <c r="H59" s="39"/>
      <c r="I59" s="39"/>
      <c r="J59" s="80">
        <f>J85</f>
        <v>0</v>
      </c>
      <c r="K59" s="39"/>
      <c r="L59" s="10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110</v>
      </c>
    </row>
    <row r="60" spans="1:47" s="9" customFormat="1" ht="24.95" customHeight="1">
      <c r="B60" s="137"/>
      <c r="C60" s="138"/>
      <c r="D60" s="139" t="s">
        <v>111</v>
      </c>
      <c r="E60" s="140"/>
      <c r="F60" s="140"/>
      <c r="G60" s="140"/>
      <c r="H60" s="140"/>
      <c r="I60" s="140"/>
      <c r="J60" s="141">
        <f>J86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112</v>
      </c>
      <c r="E61" s="146"/>
      <c r="F61" s="146"/>
      <c r="G61" s="146"/>
      <c r="H61" s="146"/>
      <c r="I61" s="146"/>
      <c r="J61" s="147">
        <f>J87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156</v>
      </c>
      <c r="E62" s="146"/>
      <c r="F62" s="146"/>
      <c r="G62" s="146"/>
      <c r="H62" s="146"/>
      <c r="I62" s="146"/>
      <c r="J62" s="147">
        <f>J177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158</v>
      </c>
      <c r="E63" s="146"/>
      <c r="F63" s="146"/>
      <c r="G63" s="146"/>
      <c r="H63" s="146"/>
      <c r="I63" s="146"/>
      <c r="J63" s="147">
        <f>J208</f>
        <v>0</v>
      </c>
      <c r="K63" s="144"/>
      <c r="L63" s="148"/>
    </row>
    <row r="64" spans="1:47" s="10" customFormat="1" ht="19.899999999999999" customHeight="1">
      <c r="B64" s="143"/>
      <c r="C64" s="144"/>
      <c r="D64" s="145" t="s">
        <v>1031</v>
      </c>
      <c r="E64" s="146"/>
      <c r="F64" s="146"/>
      <c r="G64" s="146"/>
      <c r="H64" s="146"/>
      <c r="I64" s="146"/>
      <c r="J64" s="147">
        <f>J231</f>
        <v>0</v>
      </c>
      <c r="K64" s="144"/>
      <c r="L64" s="148"/>
    </row>
    <row r="65" spans="1:31" s="10" customFormat="1" ht="19.899999999999999" customHeight="1">
      <c r="B65" s="143"/>
      <c r="C65" s="144"/>
      <c r="D65" s="145" t="s">
        <v>159</v>
      </c>
      <c r="E65" s="146"/>
      <c r="F65" s="146"/>
      <c r="G65" s="146"/>
      <c r="H65" s="146"/>
      <c r="I65" s="146"/>
      <c r="J65" s="147">
        <f>J264</f>
        <v>0</v>
      </c>
      <c r="K65" s="144"/>
      <c r="L65" s="148"/>
    </row>
    <row r="66" spans="1:31" s="2" customFormat="1" ht="21.75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109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pans="1:31" s="2" customFormat="1" ht="6.95" customHeight="1">
      <c r="A67" s="37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09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pans="1:31" s="2" customFormat="1" ht="6.95" customHeight="1">
      <c r="A71" s="37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10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24.95" customHeight="1">
      <c r="A72" s="37"/>
      <c r="B72" s="38"/>
      <c r="C72" s="26" t="s">
        <v>113</v>
      </c>
      <c r="D72" s="39"/>
      <c r="E72" s="39"/>
      <c r="F72" s="39"/>
      <c r="G72" s="39"/>
      <c r="H72" s="39"/>
      <c r="I72" s="39"/>
      <c r="J72" s="39"/>
      <c r="K72" s="39"/>
      <c r="L72" s="10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6.95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0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12" customHeight="1">
      <c r="A74" s="37"/>
      <c r="B74" s="38"/>
      <c r="C74" s="32" t="s">
        <v>16</v>
      </c>
      <c r="D74" s="39"/>
      <c r="E74" s="39"/>
      <c r="F74" s="39"/>
      <c r="G74" s="39"/>
      <c r="H74" s="39"/>
      <c r="I74" s="39"/>
      <c r="J74" s="39"/>
      <c r="K74" s="39"/>
      <c r="L74" s="10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6.5" customHeight="1">
      <c r="A75" s="37"/>
      <c r="B75" s="38"/>
      <c r="C75" s="39"/>
      <c r="D75" s="39"/>
      <c r="E75" s="383" t="str">
        <f>E7</f>
        <v>Zámecké konírny - Community Hub, Objekt I - Inhalatorium SO 04</v>
      </c>
      <c r="F75" s="384"/>
      <c r="G75" s="384"/>
      <c r="H75" s="384"/>
      <c r="I75" s="39"/>
      <c r="J75" s="39"/>
      <c r="K75" s="39"/>
      <c r="L75" s="10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12" customHeight="1">
      <c r="A76" s="37"/>
      <c r="B76" s="38"/>
      <c r="C76" s="32" t="s">
        <v>105</v>
      </c>
      <c r="D76" s="39"/>
      <c r="E76" s="39"/>
      <c r="F76" s="39"/>
      <c r="G76" s="39"/>
      <c r="H76" s="39"/>
      <c r="I76" s="39"/>
      <c r="J76" s="39"/>
      <c r="K76" s="39"/>
      <c r="L76" s="10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16.5" customHeight="1">
      <c r="A77" s="37"/>
      <c r="B77" s="38"/>
      <c r="C77" s="39"/>
      <c r="D77" s="39"/>
      <c r="E77" s="371" t="str">
        <f>E9</f>
        <v>2 - Zpevněné plochy</v>
      </c>
      <c r="F77" s="382"/>
      <c r="G77" s="382"/>
      <c r="H77" s="382"/>
      <c r="I77" s="39"/>
      <c r="J77" s="39"/>
      <c r="K77" s="39"/>
      <c r="L77" s="10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6.95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0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12" customHeight="1">
      <c r="A79" s="37"/>
      <c r="B79" s="38"/>
      <c r="C79" s="32" t="s">
        <v>21</v>
      </c>
      <c r="D79" s="39"/>
      <c r="E79" s="39"/>
      <c r="F79" s="30" t="str">
        <f>F12</f>
        <v>Park B.Němcové, Karviná Fryštát</v>
      </c>
      <c r="G79" s="39"/>
      <c r="H79" s="39"/>
      <c r="I79" s="32" t="s">
        <v>23</v>
      </c>
      <c r="J79" s="62" t="str">
        <f>IF(J12="","",J12)</f>
        <v>Vyplň údaj</v>
      </c>
      <c r="K79" s="39"/>
      <c r="L79" s="10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6.95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0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25.7" customHeight="1">
      <c r="A81" s="37"/>
      <c r="B81" s="38"/>
      <c r="C81" s="32" t="s">
        <v>24</v>
      </c>
      <c r="D81" s="39"/>
      <c r="E81" s="39"/>
      <c r="F81" s="30" t="str">
        <f>E15</f>
        <v>Statutární město Karviná</v>
      </c>
      <c r="G81" s="39"/>
      <c r="H81" s="39"/>
      <c r="I81" s="32" t="s">
        <v>30</v>
      </c>
      <c r="J81" s="35" t="str">
        <f>E21</f>
        <v>Amun Pro s.r.o., Třanovice</v>
      </c>
      <c r="K81" s="39"/>
      <c r="L81" s="10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25.7" customHeight="1">
      <c r="A82" s="37"/>
      <c r="B82" s="38"/>
      <c r="C82" s="32" t="s">
        <v>28</v>
      </c>
      <c r="D82" s="39"/>
      <c r="E82" s="39"/>
      <c r="F82" s="30" t="str">
        <f>IF(E18="","",E18)</f>
        <v>Vyplň údaj</v>
      </c>
      <c r="G82" s="39"/>
      <c r="H82" s="39"/>
      <c r="I82" s="32" t="s">
        <v>33</v>
      </c>
      <c r="J82" s="35" t="str">
        <f>E24</f>
        <v>Ing. Alena Chmelová, Opava</v>
      </c>
      <c r="K82" s="39"/>
      <c r="L82" s="10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2" customFormat="1" ht="10.35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0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5" s="11" customFormat="1" ht="29.25" customHeight="1">
      <c r="A84" s="149"/>
      <c r="B84" s="150"/>
      <c r="C84" s="151" t="s">
        <v>114</v>
      </c>
      <c r="D84" s="152" t="s">
        <v>57</v>
      </c>
      <c r="E84" s="152" t="s">
        <v>53</v>
      </c>
      <c r="F84" s="152" t="s">
        <v>54</v>
      </c>
      <c r="G84" s="152" t="s">
        <v>115</v>
      </c>
      <c r="H84" s="152" t="s">
        <v>116</v>
      </c>
      <c r="I84" s="152" t="s">
        <v>117</v>
      </c>
      <c r="J84" s="152" t="s">
        <v>109</v>
      </c>
      <c r="K84" s="153" t="s">
        <v>118</v>
      </c>
      <c r="L84" s="154"/>
      <c r="M84" s="71" t="s">
        <v>19</v>
      </c>
      <c r="N84" s="72" t="s">
        <v>42</v>
      </c>
      <c r="O84" s="72" t="s">
        <v>119</v>
      </c>
      <c r="P84" s="72" t="s">
        <v>120</v>
      </c>
      <c r="Q84" s="72" t="s">
        <v>121</v>
      </c>
      <c r="R84" s="72" t="s">
        <v>122</v>
      </c>
      <c r="S84" s="72" t="s">
        <v>123</v>
      </c>
      <c r="T84" s="73" t="s">
        <v>124</v>
      </c>
      <c r="U84" s="149"/>
      <c r="V84" s="149"/>
      <c r="W84" s="149"/>
      <c r="X84" s="149"/>
      <c r="Y84" s="149"/>
      <c r="Z84" s="149"/>
      <c r="AA84" s="149"/>
      <c r="AB84" s="149"/>
      <c r="AC84" s="149"/>
      <c r="AD84" s="149"/>
      <c r="AE84" s="149"/>
    </row>
    <row r="85" spans="1:65" s="2" customFormat="1" ht="22.9" customHeight="1">
      <c r="A85" s="37"/>
      <c r="B85" s="38"/>
      <c r="C85" s="78" t="s">
        <v>125</v>
      </c>
      <c r="D85" s="39"/>
      <c r="E85" s="39"/>
      <c r="F85" s="39"/>
      <c r="G85" s="39"/>
      <c r="H85" s="39"/>
      <c r="I85" s="39"/>
      <c r="J85" s="155">
        <f>BK85</f>
        <v>0</v>
      </c>
      <c r="K85" s="39"/>
      <c r="L85" s="42"/>
      <c r="M85" s="74"/>
      <c r="N85" s="156"/>
      <c r="O85" s="75"/>
      <c r="P85" s="157">
        <f>P86</f>
        <v>0</v>
      </c>
      <c r="Q85" s="75"/>
      <c r="R85" s="157">
        <f>R86</f>
        <v>192.92358999999999</v>
      </c>
      <c r="S85" s="75"/>
      <c r="T85" s="158">
        <f>T86</f>
        <v>144.41299999999998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20" t="s">
        <v>71</v>
      </c>
      <c r="AU85" s="20" t="s">
        <v>110</v>
      </c>
      <c r="BK85" s="159">
        <f>BK86</f>
        <v>0</v>
      </c>
    </row>
    <row r="86" spans="1:65" s="12" customFormat="1" ht="25.9" customHeight="1">
      <c r="B86" s="160"/>
      <c r="C86" s="161"/>
      <c r="D86" s="162" t="s">
        <v>71</v>
      </c>
      <c r="E86" s="163" t="s">
        <v>126</v>
      </c>
      <c r="F86" s="163" t="s">
        <v>127</v>
      </c>
      <c r="G86" s="161"/>
      <c r="H86" s="161"/>
      <c r="I86" s="164"/>
      <c r="J86" s="165">
        <f>BK86</f>
        <v>0</v>
      </c>
      <c r="K86" s="161"/>
      <c r="L86" s="166"/>
      <c r="M86" s="167"/>
      <c r="N86" s="168"/>
      <c r="O86" s="168"/>
      <c r="P86" s="169">
        <f>P87+P177+P208+P231+P264</f>
        <v>0</v>
      </c>
      <c r="Q86" s="168"/>
      <c r="R86" s="169">
        <f>R87+R177+R208+R231+R264</f>
        <v>192.92358999999999</v>
      </c>
      <c r="S86" s="168"/>
      <c r="T86" s="170">
        <f>T87+T177+T208+T231+T264</f>
        <v>144.41299999999998</v>
      </c>
      <c r="AR86" s="171" t="s">
        <v>79</v>
      </c>
      <c r="AT86" s="172" t="s">
        <v>71</v>
      </c>
      <c r="AU86" s="172" t="s">
        <v>72</v>
      </c>
      <c r="AY86" s="171" t="s">
        <v>128</v>
      </c>
      <c r="BK86" s="173">
        <f>BK87+BK177+BK208+BK231+BK264</f>
        <v>0</v>
      </c>
    </row>
    <row r="87" spans="1:65" s="12" customFormat="1" ht="22.9" customHeight="1">
      <c r="B87" s="160"/>
      <c r="C87" s="161"/>
      <c r="D87" s="162" t="s">
        <v>71</v>
      </c>
      <c r="E87" s="174" t="s">
        <v>79</v>
      </c>
      <c r="F87" s="174" t="s">
        <v>129</v>
      </c>
      <c r="G87" s="161"/>
      <c r="H87" s="161"/>
      <c r="I87" s="164"/>
      <c r="J87" s="175">
        <f>BK87</f>
        <v>0</v>
      </c>
      <c r="K87" s="161"/>
      <c r="L87" s="166"/>
      <c r="M87" s="167"/>
      <c r="N87" s="168"/>
      <c r="O87" s="168"/>
      <c r="P87" s="169">
        <f>SUM(P88:P176)</f>
        <v>0</v>
      </c>
      <c r="Q87" s="168"/>
      <c r="R87" s="169">
        <f>SUM(R88:R176)</f>
        <v>2.4329999999999997E-2</v>
      </c>
      <c r="S87" s="168"/>
      <c r="T87" s="170">
        <f>SUM(T88:T176)</f>
        <v>141.51999999999998</v>
      </c>
      <c r="AR87" s="171" t="s">
        <v>79</v>
      </c>
      <c r="AT87" s="172" t="s">
        <v>71</v>
      </c>
      <c r="AU87" s="172" t="s">
        <v>79</v>
      </c>
      <c r="AY87" s="171" t="s">
        <v>128</v>
      </c>
      <c r="BK87" s="173">
        <f>SUM(BK88:BK176)</f>
        <v>0</v>
      </c>
    </row>
    <row r="88" spans="1:65" s="2" customFormat="1" ht="16.5" customHeight="1">
      <c r="A88" s="37"/>
      <c r="B88" s="38"/>
      <c r="C88" s="176" t="s">
        <v>79</v>
      </c>
      <c r="D88" s="176" t="s">
        <v>130</v>
      </c>
      <c r="E88" s="177" t="s">
        <v>1032</v>
      </c>
      <c r="F88" s="178" t="s">
        <v>1033</v>
      </c>
      <c r="G88" s="179" t="s">
        <v>133</v>
      </c>
      <c r="H88" s="180">
        <v>373</v>
      </c>
      <c r="I88" s="181"/>
      <c r="J88" s="182">
        <f>ROUND(I88*H88,2)</f>
        <v>0</v>
      </c>
      <c r="K88" s="178" t="s">
        <v>134</v>
      </c>
      <c r="L88" s="42"/>
      <c r="M88" s="183" t="s">
        <v>19</v>
      </c>
      <c r="N88" s="184" t="s">
        <v>43</v>
      </c>
      <c r="O88" s="67"/>
      <c r="P88" s="185">
        <f>O88*H88</f>
        <v>0</v>
      </c>
      <c r="Q88" s="185">
        <v>0</v>
      </c>
      <c r="R88" s="185">
        <f>Q88*H88</f>
        <v>0</v>
      </c>
      <c r="S88" s="185">
        <v>0.28999999999999998</v>
      </c>
      <c r="T88" s="186">
        <f>S88*H88</f>
        <v>108.16999999999999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87" t="s">
        <v>89</v>
      </c>
      <c r="AT88" s="187" t="s">
        <v>130</v>
      </c>
      <c r="AU88" s="187" t="s">
        <v>81</v>
      </c>
      <c r="AY88" s="20" t="s">
        <v>128</v>
      </c>
      <c r="BE88" s="188">
        <f>IF(N88="základní",J88,0)</f>
        <v>0</v>
      </c>
      <c r="BF88" s="188">
        <f>IF(N88="snížená",J88,0)</f>
        <v>0</v>
      </c>
      <c r="BG88" s="188">
        <f>IF(N88="zákl. přenesená",J88,0)</f>
        <v>0</v>
      </c>
      <c r="BH88" s="188">
        <f>IF(N88="sníž. přenesená",J88,0)</f>
        <v>0</v>
      </c>
      <c r="BI88" s="188">
        <f>IF(N88="nulová",J88,0)</f>
        <v>0</v>
      </c>
      <c r="BJ88" s="20" t="s">
        <v>79</v>
      </c>
      <c r="BK88" s="188">
        <f>ROUND(I88*H88,2)</f>
        <v>0</v>
      </c>
      <c r="BL88" s="20" t="s">
        <v>89</v>
      </c>
      <c r="BM88" s="187" t="s">
        <v>1034</v>
      </c>
    </row>
    <row r="89" spans="1:65" s="2" customFormat="1" ht="19.5">
      <c r="A89" s="37"/>
      <c r="B89" s="38"/>
      <c r="C89" s="39"/>
      <c r="D89" s="189" t="s">
        <v>136</v>
      </c>
      <c r="E89" s="39"/>
      <c r="F89" s="190" t="s">
        <v>1035</v>
      </c>
      <c r="G89" s="39"/>
      <c r="H89" s="39"/>
      <c r="I89" s="191"/>
      <c r="J89" s="39"/>
      <c r="K89" s="39"/>
      <c r="L89" s="42"/>
      <c r="M89" s="192"/>
      <c r="N89" s="193"/>
      <c r="O89" s="67"/>
      <c r="P89" s="67"/>
      <c r="Q89" s="67"/>
      <c r="R89" s="67"/>
      <c r="S89" s="67"/>
      <c r="T89" s="68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20" t="s">
        <v>136</v>
      </c>
      <c r="AU89" s="20" t="s">
        <v>81</v>
      </c>
    </row>
    <row r="90" spans="1:65" s="2" customFormat="1">
      <c r="A90" s="37"/>
      <c r="B90" s="38"/>
      <c r="C90" s="39"/>
      <c r="D90" s="194" t="s">
        <v>138</v>
      </c>
      <c r="E90" s="39"/>
      <c r="F90" s="195" t="s">
        <v>1036</v>
      </c>
      <c r="G90" s="39"/>
      <c r="H90" s="39"/>
      <c r="I90" s="191"/>
      <c r="J90" s="39"/>
      <c r="K90" s="39"/>
      <c r="L90" s="42"/>
      <c r="M90" s="192"/>
      <c r="N90" s="193"/>
      <c r="O90" s="67"/>
      <c r="P90" s="67"/>
      <c r="Q90" s="67"/>
      <c r="R90" s="67"/>
      <c r="S90" s="67"/>
      <c r="T90" s="68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20" t="s">
        <v>138</v>
      </c>
      <c r="AU90" s="20" t="s">
        <v>81</v>
      </c>
    </row>
    <row r="91" spans="1:65" s="14" customFormat="1">
      <c r="B91" s="207"/>
      <c r="C91" s="208"/>
      <c r="D91" s="189" t="s">
        <v>146</v>
      </c>
      <c r="E91" s="209" t="s">
        <v>19</v>
      </c>
      <c r="F91" s="210" t="s">
        <v>344</v>
      </c>
      <c r="G91" s="208"/>
      <c r="H91" s="209" t="s">
        <v>19</v>
      </c>
      <c r="I91" s="211"/>
      <c r="J91" s="208"/>
      <c r="K91" s="208"/>
      <c r="L91" s="212"/>
      <c r="M91" s="213"/>
      <c r="N91" s="214"/>
      <c r="O91" s="214"/>
      <c r="P91" s="214"/>
      <c r="Q91" s="214"/>
      <c r="R91" s="214"/>
      <c r="S91" s="214"/>
      <c r="T91" s="215"/>
      <c r="AT91" s="216" t="s">
        <v>146</v>
      </c>
      <c r="AU91" s="216" t="s">
        <v>81</v>
      </c>
      <c r="AV91" s="14" t="s">
        <v>79</v>
      </c>
      <c r="AW91" s="14" t="s">
        <v>32</v>
      </c>
      <c r="AX91" s="14" t="s">
        <v>72</v>
      </c>
      <c r="AY91" s="216" t="s">
        <v>128</v>
      </c>
    </row>
    <row r="92" spans="1:65" s="14" customFormat="1">
      <c r="B92" s="207"/>
      <c r="C92" s="208"/>
      <c r="D92" s="189" t="s">
        <v>146</v>
      </c>
      <c r="E92" s="209" t="s">
        <v>19</v>
      </c>
      <c r="F92" s="210" t="s">
        <v>1037</v>
      </c>
      <c r="G92" s="208"/>
      <c r="H92" s="209" t="s">
        <v>19</v>
      </c>
      <c r="I92" s="211"/>
      <c r="J92" s="208"/>
      <c r="K92" s="208"/>
      <c r="L92" s="212"/>
      <c r="M92" s="213"/>
      <c r="N92" s="214"/>
      <c r="O92" s="214"/>
      <c r="P92" s="214"/>
      <c r="Q92" s="214"/>
      <c r="R92" s="214"/>
      <c r="S92" s="214"/>
      <c r="T92" s="215"/>
      <c r="AT92" s="216" t="s">
        <v>146</v>
      </c>
      <c r="AU92" s="216" t="s">
        <v>81</v>
      </c>
      <c r="AV92" s="14" t="s">
        <v>79</v>
      </c>
      <c r="AW92" s="14" t="s">
        <v>32</v>
      </c>
      <c r="AX92" s="14" t="s">
        <v>72</v>
      </c>
      <c r="AY92" s="216" t="s">
        <v>128</v>
      </c>
    </row>
    <row r="93" spans="1:65" s="14" customFormat="1">
      <c r="B93" s="207"/>
      <c r="C93" s="208"/>
      <c r="D93" s="189" t="s">
        <v>146</v>
      </c>
      <c r="E93" s="209" t="s">
        <v>19</v>
      </c>
      <c r="F93" s="210" t="s">
        <v>1038</v>
      </c>
      <c r="G93" s="208"/>
      <c r="H93" s="209" t="s">
        <v>19</v>
      </c>
      <c r="I93" s="211"/>
      <c r="J93" s="208"/>
      <c r="K93" s="208"/>
      <c r="L93" s="212"/>
      <c r="M93" s="213"/>
      <c r="N93" s="214"/>
      <c r="O93" s="214"/>
      <c r="P93" s="214"/>
      <c r="Q93" s="214"/>
      <c r="R93" s="214"/>
      <c r="S93" s="214"/>
      <c r="T93" s="215"/>
      <c r="AT93" s="216" t="s">
        <v>146</v>
      </c>
      <c r="AU93" s="216" t="s">
        <v>81</v>
      </c>
      <c r="AV93" s="14" t="s">
        <v>79</v>
      </c>
      <c r="AW93" s="14" t="s">
        <v>32</v>
      </c>
      <c r="AX93" s="14" t="s">
        <v>72</v>
      </c>
      <c r="AY93" s="216" t="s">
        <v>128</v>
      </c>
    </row>
    <row r="94" spans="1:65" s="13" customFormat="1">
      <c r="B94" s="196"/>
      <c r="C94" s="197"/>
      <c r="D94" s="189" t="s">
        <v>146</v>
      </c>
      <c r="E94" s="198" t="s">
        <v>19</v>
      </c>
      <c r="F94" s="199" t="s">
        <v>1039</v>
      </c>
      <c r="G94" s="197"/>
      <c r="H94" s="200">
        <v>373</v>
      </c>
      <c r="I94" s="201"/>
      <c r="J94" s="197"/>
      <c r="K94" s="197"/>
      <c r="L94" s="202"/>
      <c r="M94" s="203"/>
      <c r="N94" s="204"/>
      <c r="O94" s="204"/>
      <c r="P94" s="204"/>
      <c r="Q94" s="204"/>
      <c r="R94" s="204"/>
      <c r="S94" s="204"/>
      <c r="T94" s="205"/>
      <c r="AT94" s="206" t="s">
        <v>146</v>
      </c>
      <c r="AU94" s="206" t="s">
        <v>81</v>
      </c>
      <c r="AV94" s="13" t="s">
        <v>81</v>
      </c>
      <c r="AW94" s="13" t="s">
        <v>32</v>
      </c>
      <c r="AX94" s="13" t="s">
        <v>79</v>
      </c>
      <c r="AY94" s="206" t="s">
        <v>128</v>
      </c>
    </row>
    <row r="95" spans="1:65" s="2" customFormat="1" ht="21.75" customHeight="1">
      <c r="A95" s="37"/>
      <c r="B95" s="38"/>
      <c r="C95" s="176" t="s">
        <v>81</v>
      </c>
      <c r="D95" s="176" t="s">
        <v>130</v>
      </c>
      <c r="E95" s="177" t="s">
        <v>1040</v>
      </c>
      <c r="F95" s="178" t="s">
        <v>1041</v>
      </c>
      <c r="G95" s="179" t="s">
        <v>133</v>
      </c>
      <c r="H95" s="180">
        <v>145</v>
      </c>
      <c r="I95" s="181"/>
      <c r="J95" s="182">
        <f>ROUND(I95*H95,2)</f>
        <v>0</v>
      </c>
      <c r="K95" s="178" t="s">
        <v>134</v>
      </c>
      <c r="L95" s="42"/>
      <c r="M95" s="183" t="s">
        <v>19</v>
      </c>
      <c r="N95" s="184" t="s">
        <v>43</v>
      </c>
      <c r="O95" s="67"/>
      <c r="P95" s="185">
        <f>O95*H95</f>
        <v>0</v>
      </c>
      <c r="Q95" s="185">
        <v>1.2999999999999999E-4</v>
      </c>
      <c r="R95" s="185">
        <f>Q95*H95</f>
        <v>1.8849999999999999E-2</v>
      </c>
      <c r="S95" s="185">
        <v>0.23</v>
      </c>
      <c r="T95" s="186">
        <f>S95*H95</f>
        <v>33.35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87" t="s">
        <v>89</v>
      </c>
      <c r="AT95" s="187" t="s">
        <v>130</v>
      </c>
      <c r="AU95" s="187" t="s">
        <v>81</v>
      </c>
      <c r="AY95" s="20" t="s">
        <v>128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20" t="s">
        <v>79</v>
      </c>
      <c r="BK95" s="188">
        <f>ROUND(I95*H95,2)</f>
        <v>0</v>
      </c>
      <c r="BL95" s="20" t="s">
        <v>89</v>
      </c>
      <c r="BM95" s="187" t="s">
        <v>1042</v>
      </c>
    </row>
    <row r="96" spans="1:65" s="2" customFormat="1" ht="19.5">
      <c r="A96" s="37"/>
      <c r="B96" s="38"/>
      <c r="C96" s="39"/>
      <c r="D96" s="189" t="s">
        <v>136</v>
      </c>
      <c r="E96" s="39"/>
      <c r="F96" s="190" t="s">
        <v>1043</v>
      </c>
      <c r="G96" s="39"/>
      <c r="H96" s="39"/>
      <c r="I96" s="191"/>
      <c r="J96" s="39"/>
      <c r="K96" s="39"/>
      <c r="L96" s="42"/>
      <c r="M96" s="192"/>
      <c r="N96" s="193"/>
      <c r="O96" s="67"/>
      <c r="P96" s="67"/>
      <c r="Q96" s="67"/>
      <c r="R96" s="67"/>
      <c r="S96" s="67"/>
      <c r="T96" s="68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20" t="s">
        <v>136</v>
      </c>
      <c r="AU96" s="20" t="s">
        <v>81</v>
      </c>
    </row>
    <row r="97" spans="1:65" s="2" customFormat="1">
      <c r="A97" s="37"/>
      <c r="B97" s="38"/>
      <c r="C97" s="39"/>
      <c r="D97" s="194" t="s">
        <v>138</v>
      </c>
      <c r="E97" s="39"/>
      <c r="F97" s="195" t="s">
        <v>1044</v>
      </c>
      <c r="G97" s="39"/>
      <c r="H97" s="39"/>
      <c r="I97" s="191"/>
      <c r="J97" s="39"/>
      <c r="K97" s="39"/>
      <c r="L97" s="42"/>
      <c r="M97" s="192"/>
      <c r="N97" s="193"/>
      <c r="O97" s="67"/>
      <c r="P97" s="67"/>
      <c r="Q97" s="67"/>
      <c r="R97" s="67"/>
      <c r="S97" s="67"/>
      <c r="T97" s="68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20" t="s">
        <v>138</v>
      </c>
      <c r="AU97" s="20" t="s">
        <v>81</v>
      </c>
    </row>
    <row r="98" spans="1:65" s="2" customFormat="1" ht="21.75" customHeight="1">
      <c r="A98" s="37"/>
      <c r="B98" s="38"/>
      <c r="C98" s="176" t="s">
        <v>86</v>
      </c>
      <c r="D98" s="176" t="s">
        <v>130</v>
      </c>
      <c r="E98" s="177" t="s">
        <v>1045</v>
      </c>
      <c r="F98" s="178" t="s">
        <v>1046</v>
      </c>
      <c r="G98" s="179" t="s">
        <v>142</v>
      </c>
      <c r="H98" s="180">
        <v>280.25</v>
      </c>
      <c r="I98" s="181"/>
      <c r="J98" s="182">
        <f>ROUND(I98*H98,2)</f>
        <v>0</v>
      </c>
      <c r="K98" s="178" t="s">
        <v>134</v>
      </c>
      <c r="L98" s="42"/>
      <c r="M98" s="183" t="s">
        <v>19</v>
      </c>
      <c r="N98" s="184" t="s">
        <v>43</v>
      </c>
      <c r="O98" s="67"/>
      <c r="P98" s="185">
        <f>O98*H98</f>
        <v>0</v>
      </c>
      <c r="Q98" s="185">
        <v>0</v>
      </c>
      <c r="R98" s="185">
        <f>Q98*H98</f>
        <v>0</v>
      </c>
      <c r="S98" s="185">
        <v>0</v>
      </c>
      <c r="T98" s="186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87" t="s">
        <v>89</v>
      </c>
      <c r="AT98" s="187" t="s">
        <v>130</v>
      </c>
      <c r="AU98" s="187" t="s">
        <v>81</v>
      </c>
      <c r="AY98" s="20" t="s">
        <v>128</v>
      </c>
      <c r="BE98" s="188">
        <f>IF(N98="základní",J98,0)</f>
        <v>0</v>
      </c>
      <c r="BF98" s="188">
        <f>IF(N98="snížená",J98,0)</f>
        <v>0</v>
      </c>
      <c r="BG98" s="188">
        <f>IF(N98="zákl. přenesená",J98,0)</f>
        <v>0</v>
      </c>
      <c r="BH98" s="188">
        <f>IF(N98="sníž. přenesená",J98,0)</f>
        <v>0</v>
      </c>
      <c r="BI98" s="188">
        <f>IF(N98="nulová",J98,0)</f>
        <v>0</v>
      </c>
      <c r="BJ98" s="20" t="s">
        <v>79</v>
      </c>
      <c r="BK98" s="188">
        <f>ROUND(I98*H98,2)</f>
        <v>0</v>
      </c>
      <c r="BL98" s="20" t="s">
        <v>89</v>
      </c>
      <c r="BM98" s="187" t="s">
        <v>1047</v>
      </c>
    </row>
    <row r="99" spans="1:65" s="2" customFormat="1">
      <c r="A99" s="37"/>
      <c r="B99" s="38"/>
      <c r="C99" s="39"/>
      <c r="D99" s="189" t="s">
        <v>136</v>
      </c>
      <c r="E99" s="39"/>
      <c r="F99" s="190" t="s">
        <v>1048</v>
      </c>
      <c r="G99" s="39"/>
      <c r="H99" s="39"/>
      <c r="I99" s="191"/>
      <c r="J99" s="39"/>
      <c r="K99" s="39"/>
      <c r="L99" s="42"/>
      <c r="M99" s="192"/>
      <c r="N99" s="193"/>
      <c r="O99" s="67"/>
      <c r="P99" s="67"/>
      <c r="Q99" s="67"/>
      <c r="R99" s="67"/>
      <c r="S99" s="67"/>
      <c r="T99" s="68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20" t="s">
        <v>136</v>
      </c>
      <c r="AU99" s="20" t="s">
        <v>81</v>
      </c>
    </row>
    <row r="100" spans="1:65" s="2" customFormat="1">
      <c r="A100" s="37"/>
      <c r="B100" s="38"/>
      <c r="C100" s="39"/>
      <c r="D100" s="194" t="s">
        <v>138</v>
      </c>
      <c r="E100" s="39"/>
      <c r="F100" s="195" t="s">
        <v>1049</v>
      </c>
      <c r="G100" s="39"/>
      <c r="H100" s="39"/>
      <c r="I100" s="191"/>
      <c r="J100" s="39"/>
      <c r="K100" s="39"/>
      <c r="L100" s="42"/>
      <c r="M100" s="192"/>
      <c r="N100" s="193"/>
      <c r="O100" s="67"/>
      <c r="P100" s="67"/>
      <c r="Q100" s="67"/>
      <c r="R100" s="67"/>
      <c r="S100" s="67"/>
      <c r="T100" s="68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20" t="s">
        <v>138</v>
      </c>
      <c r="AU100" s="20" t="s">
        <v>81</v>
      </c>
    </row>
    <row r="101" spans="1:65" s="14" customFormat="1">
      <c r="B101" s="207"/>
      <c r="C101" s="208"/>
      <c r="D101" s="189" t="s">
        <v>146</v>
      </c>
      <c r="E101" s="209" t="s">
        <v>19</v>
      </c>
      <c r="F101" s="210" t="s">
        <v>344</v>
      </c>
      <c r="G101" s="208"/>
      <c r="H101" s="209" t="s">
        <v>19</v>
      </c>
      <c r="I101" s="211"/>
      <c r="J101" s="208"/>
      <c r="K101" s="208"/>
      <c r="L101" s="212"/>
      <c r="M101" s="213"/>
      <c r="N101" s="214"/>
      <c r="O101" s="214"/>
      <c r="P101" s="214"/>
      <c r="Q101" s="214"/>
      <c r="R101" s="214"/>
      <c r="S101" s="214"/>
      <c r="T101" s="215"/>
      <c r="AT101" s="216" t="s">
        <v>146</v>
      </c>
      <c r="AU101" s="216" t="s">
        <v>81</v>
      </c>
      <c r="AV101" s="14" t="s">
        <v>79</v>
      </c>
      <c r="AW101" s="14" t="s">
        <v>32</v>
      </c>
      <c r="AX101" s="14" t="s">
        <v>72</v>
      </c>
      <c r="AY101" s="216" t="s">
        <v>128</v>
      </c>
    </row>
    <row r="102" spans="1:65" s="13" customFormat="1">
      <c r="B102" s="196"/>
      <c r="C102" s="197"/>
      <c r="D102" s="189" t="s">
        <v>146</v>
      </c>
      <c r="E102" s="198" t="s">
        <v>19</v>
      </c>
      <c r="F102" s="199" t="s">
        <v>1050</v>
      </c>
      <c r="G102" s="197"/>
      <c r="H102" s="200">
        <v>120.25</v>
      </c>
      <c r="I102" s="201"/>
      <c r="J102" s="197"/>
      <c r="K102" s="197"/>
      <c r="L102" s="202"/>
      <c r="M102" s="203"/>
      <c r="N102" s="204"/>
      <c r="O102" s="204"/>
      <c r="P102" s="204"/>
      <c r="Q102" s="204"/>
      <c r="R102" s="204"/>
      <c r="S102" s="204"/>
      <c r="T102" s="205"/>
      <c r="AT102" s="206" t="s">
        <v>146</v>
      </c>
      <c r="AU102" s="206" t="s">
        <v>81</v>
      </c>
      <c r="AV102" s="13" t="s">
        <v>81</v>
      </c>
      <c r="AW102" s="13" t="s">
        <v>32</v>
      </c>
      <c r="AX102" s="13" t="s">
        <v>72</v>
      </c>
      <c r="AY102" s="206" t="s">
        <v>128</v>
      </c>
    </row>
    <row r="103" spans="1:65" s="13" customFormat="1">
      <c r="B103" s="196"/>
      <c r="C103" s="197"/>
      <c r="D103" s="189" t="s">
        <v>146</v>
      </c>
      <c r="E103" s="198" t="s">
        <v>19</v>
      </c>
      <c r="F103" s="199" t="s">
        <v>1051</v>
      </c>
      <c r="G103" s="197"/>
      <c r="H103" s="200">
        <v>160</v>
      </c>
      <c r="I103" s="201"/>
      <c r="J103" s="197"/>
      <c r="K103" s="197"/>
      <c r="L103" s="202"/>
      <c r="M103" s="203"/>
      <c r="N103" s="204"/>
      <c r="O103" s="204"/>
      <c r="P103" s="204"/>
      <c r="Q103" s="204"/>
      <c r="R103" s="204"/>
      <c r="S103" s="204"/>
      <c r="T103" s="205"/>
      <c r="AT103" s="206" t="s">
        <v>146</v>
      </c>
      <c r="AU103" s="206" t="s">
        <v>81</v>
      </c>
      <c r="AV103" s="13" t="s">
        <v>81</v>
      </c>
      <c r="AW103" s="13" t="s">
        <v>32</v>
      </c>
      <c r="AX103" s="13" t="s">
        <v>72</v>
      </c>
      <c r="AY103" s="206" t="s">
        <v>128</v>
      </c>
    </row>
    <row r="104" spans="1:65" s="15" customFormat="1">
      <c r="B104" s="221"/>
      <c r="C104" s="222"/>
      <c r="D104" s="189" t="s">
        <v>146</v>
      </c>
      <c r="E104" s="223" t="s">
        <v>19</v>
      </c>
      <c r="F104" s="224" t="s">
        <v>230</v>
      </c>
      <c r="G104" s="222"/>
      <c r="H104" s="225">
        <v>280.25</v>
      </c>
      <c r="I104" s="226"/>
      <c r="J104" s="222"/>
      <c r="K104" s="222"/>
      <c r="L104" s="227"/>
      <c r="M104" s="228"/>
      <c r="N104" s="229"/>
      <c r="O104" s="229"/>
      <c r="P104" s="229"/>
      <c r="Q104" s="229"/>
      <c r="R104" s="229"/>
      <c r="S104" s="229"/>
      <c r="T104" s="230"/>
      <c r="AT104" s="231" t="s">
        <v>146</v>
      </c>
      <c r="AU104" s="231" t="s">
        <v>81</v>
      </c>
      <c r="AV104" s="15" t="s">
        <v>89</v>
      </c>
      <c r="AW104" s="15" t="s">
        <v>32</v>
      </c>
      <c r="AX104" s="15" t="s">
        <v>79</v>
      </c>
      <c r="AY104" s="231" t="s">
        <v>128</v>
      </c>
    </row>
    <row r="105" spans="1:65" s="2" customFormat="1" ht="21.75" customHeight="1">
      <c r="A105" s="37"/>
      <c r="B105" s="38"/>
      <c r="C105" s="176" t="s">
        <v>89</v>
      </c>
      <c r="D105" s="176" t="s">
        <v>130</v>
      </c>
      <c r="E105" s="177" t="s">
        <v>140</v>
      </c>
      <c r="F105" s="178" t="s">
        <v>141</v>
      </c>
      <c r="G105" s="179" t="s">
        <v>142</v>
      </c>
      <c r="H105" s="180">
        <v>239.36</v>
      </c>
      <c r="I105" s="181"/>
      <c r="J105" s="182">
        <f>ROUND(I105*H105,2)</f>
        <v>0</v>
      </c>
      <c r="K105" s="178" t="s">
        <v>134</v>
      </c>
      <c r="L105" s="42"/>
      <c r="M105" s="183" t="s">
        <v>19</v>
      </c>
      <c r="N105" s="184" t="s">
        <v>43</v>
      </c>
      <c r="O105" s="67"/>
      <c r="P105" s="185">
        <f>O105*H105</f>
        <v>0</v>
      </c>
      <c r="Q105" s="185">
        <v>0</v>
      </c>
      <c r="R105" s="185">
        <f>Q105*H105</f>
        <v>0</v>
      </c>
      <c r="S105" s="185">
        <v>0</v>
      </c>
      <c r="T105" s="186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87" t="s">
        <v>89</v>
      </c>
      <c r="AT105" s="187" t="s">
        <v>130</v>
      </c>
      <c r="AU105" s="187" t="s">
        <v>81</v>
      </c>
      <c r="AY105" s="20" t="s">
        <v>128</v>
      </c>
      <c r="BE105" s="188">
        <f>IF(N105="základní",J105,0)</f>
        <v>0</v>
      </c>
      <c r="BF105" s="188">
        <f>IF(N105="snížená",J105,0)</f>
        <v>0</v>
      </c>
      <c r="BG105" s="188">
        <f>IF(N105="zákl. přenesená",J105,0)</f>
        <v>0</v>
      </c>
      <c r="BH105" s="188">
        <f>IF(N105="sníž. přenesená",J105,0)</f>
        <v>0</v>
      </c>
      <c r="BI105" s="188">
        <f>IF(N105="nulová",J105,0)</f>
        <v>0</v>
      </c>
      <c r="BJ105" s="20" t="s">
        <v>79</v>
      </c>
      <c r="BK105" s="188">
        <f>ROUND(I105*H105,2)</f>
        <v>0</v>
      </c>
      <c r="BL105" s="20" t="s">
        <v>89</v>
      </c>
      <c r="BM105" s="187" t="s">
        <v>1052</v>
      </c>
    </row>
    <row r="106" spans="1:65" s="2" customFormat="1" ht="19.5">
      <c r="A106" s="37"/>
      <c r="B106" s="38"/>
      <c r="C106" s="39"/>
      <c r="D106" s="189" t="s">
        <v>136</v>
      </c>
      <c r="E106" s="39"/>
      <c r="F106" s="190" t="s">
        <v>144</v>
      </c>
      <c r="G106" s="39"/>
      <c r="H106" s="39"/>
      <c r="I106" s="191"/>
      <c r="J106" s="39"/>
      <c r="K106" s="39"/>
      <c r="L106" s="42"/>
      <c r="M106" s="192"/>
      <c r="N106" s="193"/>
      <c r="O106" s="67"/>
      <c r="P106" s="67"/>
      <c r="Q106" s="67"/>
      <c r="R106" s="67"/>
      <c r="S106" s="67"/>
      <c r="T106" s="68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20" t="s">
        <v>136</v>
      </c>
      <c r="AU106" s="20" t="s">
        <v>81</v>
      </c>
    </row>
    <row r="107" spans="1:65" s="2" customFormat="1">
      <c r="A107" s="37"/>
      <c r="B107" s="38"/>
      <c r="C107" s="39"/>
      <c r="D107" s="194" t="s">
        <v>138</v>
      </c>
      <c r="E107" s="39"/>
      <c r="F107" s="195" t="s">
        <v>145</v>
      </c>
      <c r="G107" s="39"/>
      <c r="H107" s="39"/>
      <c r="I107" s="191"/>
      <c r="J107" s="39"/>
      <c r="K107" s="39"/>
      <c r="L107" s="42"/>
      <c r="M107" s="192"/>
      <c r="N107" s="193"/>
      <c r="O107" s="67"/>
      <c r="P107" s="67"/>
      <c r="Q107" s="67"/>
      <c r="R107" s="67"/>
      <c r="S107" s="67"/>
      <c r="T107" s="68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20" t="s">
        <v>138</v>
      </c>
      <c r="AU107" s="20" t="s">
        <v>81</v>
      </c>
    </row>
    <row r="108" spans="1:65" s="14" customFormat="1">
      <c r="B108" s="207"/>
      <c r="C108" s="208"/>
      <c r="D108" s="189" t="s">
        <v>146</v>
      </c>
      <c r="E108" s="209" t="s">
        <v>19</v>
      </c>
      <c r="F108" s="210" t="s">
        <v>344</v>
      </c>
      <c r="G108" s="208"/>
      <c r="H108" s="209" t="s">
        <v>19</v>
      </c>
      <c r="I108" s="211"/>
      <c r="J108" s="208"/>
      <c r="K108" s="208"/>
      <c r="L108" s="212"/>
      <c r="M108" s="213"/>
      <c r="N108" s="214"/>
      <c r="O108" s="214"/>
      <c r="P108" s="214"/>
      <c r="Q108" s="214"/>
      <c r="R108" s="214"/>
      <c r="S108" s="214"/>
      <c r="T108" s="215"/>
      <c r="AT108" s="216" t="s">
        <v>146</v>
      </c>
      <c r="AU108" s="216" t="s">
        <v>81</v>
      </c>
      <c r="AV108" s="14" t="s">
        <v>79</v>
      </c>
      <c r="AW108" s="14" t="s">
        <v>32</v>
      </c>
      <c r="AX108" s="14" t="s">
        <v>72</v>
      </c>
      <c r="AY108" s="216" t="s">
        <v>128</v>
      </c>
    </row>
    <row r="109" spans="1:65" s="13" customFormat="1">
      <c r="B109" s="196"/>
      <c r="C109" s="197"/>
      <c r="D109" s="189" t="s">
        <v>146</v>
      </c>
      <c r="E109" s="198" t="s">
        <v>19</v>
      </c>
      <c r="F109" s="199" t="s">
        <v>1053</v>
      </c>
      <c r="G109" s="197"/>
      <c r="H109" s="200">
        <v>120</v>
      </c>
      <c r="I109" s="201"/>
      <c r="J109" s="197"/>
      <c r="K109" s="197"/>
      <c r="L109" s="202"/>
      <c r="M109" s="203"/>
      <c r="N109" s="204"/>
      <c r="O109" s="204"/>
      <c r="P109" s="204"/>
      <c r="Q109" s="204"/>
      <c r="R109" s="204"/>
      <c r="S109" s="204"/>
      <c r="T109" s="205"/>
      <c r="AT109" s="206" t="s">
        <v>146</v>
      </c>
      <c r="AU109" s="206" t="s">
        <v>81</v>
      </c>
      <c r="AV109" s="13" t="s">
        <v>81</v>
      </c>
      <c r="AW109" s="13" t="s">
        <v>32</v>
      </c>
      <c r="AX109" s="13" t="s">
        <v>72</v>
      </c>
      <c r="AY109" s="206" t="s">
        <v>128</v>
      </c>
    </row>
    <row r="110" spans="1:65" s="13" customFormat="1">
      <c r="B110" s="196"/>
      <c r="C110" s="197"/>
      <c r="D110" s="189" t="s">
        <v>146</v>
      </c>
      <c r="E110" s="198" t="s">
        <v>19</v>
      </c>
      <c r="F110" s="199" t="s">
        <v>1054</v>
      </c>
      <c r="G110" s="197"/>
      <c r="H110" s="200">
        <v>59.68</v>
      </c>
      <c r="I110" s="201"/>
      <c r="J110" s="197"/>
      <c r="K110" s="197"/>
      <c r="L110" s="202"/>
      <c r="M110" s="203"/>
      <c r="N110" s="204"/>
      <c r="O110" s="204"/>
      <c r="P110" s="204"/>
      <c r="Q110" s="204"/>
      <c r="R110" s="204"/>
      <c r="S110" s="204"/>
      <c r="T110" s="205"/>
      <c r="AT110" s="206" t="s">
        <v>146</v>
      </c>
      <c r="AU110" s="206" t="s">
        <v>81</v>
      </c>
      <c r="AV110" s="13" t="s">
        <v>81</v>
      </c>
      <c r="AW110" s="13" t="s">
        <v>32</v>
      </c>
      <c r="AX110" s="13" t="s">
        <v>72</v>
      </c>
      <c r="AY110" s="206" t="s">
        <v>128</v>
      </c>
    </row>
    <row r="111" spans="1:65" s="13" customFormat="1">
      <c r="B111" s="196"/>
      <c r="C111" s="197"/>
      <c r="D111" s="189" t="s">
        <v>146</v>
      </c>
      <c r="E111" s="198" t="s">
        <v>19</v>
      </c>
      <c r="F111" s="199" t="s">
        <v>1055</v>
      </c>
      <c r="G111" s="197"/>
      <c r="H111" s="200">
        <v>59.68</v>
      </c>
      <c r="I111" s="201"/>
      <c r="J111" s="197"/>
      <c r="K111" s="197"/>
      <c r="L111" s="202"/>
      <c r="M111" s="203"/>
      <c r="N111" s="204"/>
      <c r="O111" s="204"/>
      <c r="P111" s="204"/>
      <c r="Q111" s="204"/>
      <c r="R111" s="204"/>
      <c r="S111" s="204"/>
      <c r="T111" s="205"/>
      <c r="AT111" s="206" t="s">
        <v>146</v>
      </c>
      <c r="AU111" s="206" t="s">
        <v>81</v>
      </c>
      <c r="AV111" s="13" t="s">
        <v>81</v>
      </c>
      <c r="AW111" s="13" t="s">
        <v>32</v>
      </c>
      <c r="AX111" s="13" t="s">
        <v>72</v>
      </c>
      <c r="AY111" s="206" t="s">
        <v>128</v>
      </c>
    </row>
    <row r="112" spans="1:65" s="15" customFormat="1">
      <c r="B112" s="221"/>
      <c r="C112" s="222"/>
      <c r="D112" s="189" t="s">
        <v>146</v>
      </c>
      <c r="E112" s="223" t="s">
        <v>19</v>
      </c>
      <c r="F112" s="224" t="s">
        <v>230</v>
      </c>
      <c r="G112" s="222"/>
      <c r="H112" s="225">
        <v>239.36</v>
      </c>
      <c r="I112" s="226"/>
      <c r="J112" s="222"/>
      <c r="K112" s="222"/>
      <c r="L112" s="227"/>
      <c r="M112" s="228"/>
      <c r="N112" s="229"/>
      <c r="O112" s="229"/>
      <c r="P112" s="229"/>
      <c r="Q112" s="229"/>
      <c r="R112" s="229"/>
      <c r="S112" s="229"/>
      <c r="T112" s="230"/>
      <c r="AT112" s="231" t="s">
        <v>146</v>
      </c>
      <c r="AU112" s="231" t="s">
        <v>81</v>
      </c>
      <c r="AV112" s="15" t="s">
        <v>89</v>
      </c>
      <c r="AW112" s="15" t="s">
        <v>32</v>
      </c>
      <c r="AX112" s="15" t="s">
        <v>79</v>
      </c>
      <c r="AY112" s="231" t="s">
        <v>128</v>
      </c>
    </row>
    <row r="113" spans="1:65" s="2" customFormat="1" ht="21.75" customHeight="1">
      <c r="A113" s="37"/>
      <c r="B113" s="38"/>
      <c r="C113" s="176" t="s">
        <v>92</v>
      </c>
      <c r="D113" s="176" t="s">
        <v>130</v>
      </c>
      <c r="E113" s="177" t="s">
        <v>189</v>
      </c>
      <c r="F113" s="178" t="s">
        <v>190</v>
      </c>
      <c r="G113" s="179" t="s">
        <v>142</v>
      </c>
      <c r="H113" s="180">
        <v>280.25</v>
      </c>
      <c r="I113" s="181"/>
      <c r="J113" s="182">
        <f>ROUND(I113*H113,2)</f>
        <v>0</v>
      </c>
      <c r="K113" s="178" t="s">
        <v>134</v>
      </c>
      <c r="L113" s="42"/>
      <c r="M113" s="183" t="s">
        <v>19</v>
      </c>
      <c r="N113" s="184" t="s">
        <v>43</v>
      </c>
      <c r="O113" s="67"/>
      <c r="P113" s="185">
        <f>O113*H113</f>
        <v>0</v>
      </c>
      <c r="Q113" s="185">
        <v>0</v>
      </c>
      <c r="R113" s="185">
        <f>Q113*H113</f>
        <v>0</v>
      </c>
      <c r="S113" s="185">
        <v>0</v>
      </c>
      <c r="T113" s="186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87" t="s">
        <v>89</v>
      </c>
      <c r="AT113" s="187" t="s">
        <v>130</v>
      </c>
      <c r="AU113" s="187" t="s">
        <v>81</v>
      </c>
      <c r="AY113" s="20" t="s">
        <v>128</v>
      </c>
      <c r="BE113" s="188">
        <f>IF(N113="základní",J113,0)</f>
        <v>0</v>
      </c>
      <c r="BF113" s="188">
        <f>IF(N113="snížená",J113,0)</f>
        <v>0</v>
      </c>
      <c r="BG113" s="188">
        <f>IF(N113="zákl. přenesená",J113,0)</f>
        <v>0</v>
      </c>
      <c r="BH113" s="188">
        <f>IF(N113="sníž. přenesená",J113,0)</f>
        <v>0</v>
      </c>
      <c r="BI113" s="188">
        <f>IF(N113="nulová",J113,0)</f>
        <v>0</v>
      </c>
      <c r="BJ113" s="20" t="s">
        <v>79</v>
      </c>
      <c r="BK113" s="188">
        <f>ROUND(I113*H113,2)</f>
        <v>0</v>
      </c>
      <c r="BL113" s="20" t="s">
        <v>89</v>
      </c>
      <c r="BM113" s="187" t="s">
        <v>1056</v>
      </c>
    </row>
    <row r="114" spans="1:65" s="2" customFormat="1" ht="19.5">
      <c r="A114" s="37"/>
      <c r="B114" s="38"/>
      <c r="C114" s="39"/>
      <c r="D114" s="189" t="s">
        <v>136</v>
      </c>
      <c r="E114" s="39"/>
      <c r="F114" s="190" t="s">
        <v>192</v>
      </c>
      <c r="G114" s="39"/>
      <c r="H114" s="39"/>
      <c r="I114" s="191"/>
      <c r="J114" s="39"/>
      <c r="K114" s="39"/>
      <c r="L114" s="42"/>
      <c r="M114" s="192"/>
      <c r="N114" s="193"/>
      <c r="O114" s="67"/>
      <c r="P114" s="67"/>
      <c r="Q114" s="67"/>
      <c r="R114" s="67"/>
      <c r="S114" s="67"/>
      <c r="T114" s="68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20" t="s">
        <v>136</v>
      </c>
      <c r="AU114" s="20" t="s">
        <v>81</v>
      </c>
    </row>
    <row r="115" spans="1:65" s="2" customFormat="1">
      <c r="A115" s="37"/>
      <c r="B115" s="38"/>
      <c r="C115" s="39"/>
      <c r="D115" s="194" t="s">
        <v>138</v>
      </c>
      <c r="E115" s="39"/>
      <c r="F115" s="195" t="s">
        <v>193</v>
      </c>
      <c r="G115" s="39"/>
      <c r="H115" s="39"/>
      <c r="I115" s="191"/>
      <c r="J115" s="39"/>
      <c r="K115" s="39"/>
      <c r="L115" s="42"/>
      <c r="M115" s="192"/>
      <c r="N115" s="193"/>
      <c r="O115" s="67"/>
      <c r="P115" s="67"/>
      <c r="Q115" s="67"/>
      <c r="R115" s="67"/>
      <c r="S115" s="67"/>
      <c r="T115" s="68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20" t="s">
        <v>138</v>
      </c>
      <c r="AU115" s="20" t="s">
        <v>81</v>
      </c>
    </row>
    <row r="116" spans="1:65" s="13" customFormat="1">
      <c r="B116" s="196"/>
      <c r="C116" s="197"/>
      <c r="D116" s="189" t="s">
        <v>146</v>
      </c>
      <c r="E116" s="198" t="s">
        <v>19</v>
      </c>
      <c r="F116" s="199" t="s">
        <v>1050</v>
      </c>
      <c r="G116" s="197"/>
      <c r="H116" s="200">
        <v>120.25</v>
      </c>
      <c r="I116" s="201"/>
      <c r="J116" s="197"/>
      <c r="K116" s="197"/>
      <c r="L116" s="202"/>
      <c r="M116" s="203"/>
      <c r="N116" s="204"/>
      <c r="O116" s="204"/>
      <c r="P116" s="204"/>
      <c r="Q116" s="204"/>
      <c r="R116" s="204"/>
      <c r="S116" s="204"/>
      <c r="T116" s="205"/>
      <c r="AT116" s="206" t="s">
        <v>146</v>
      </c>
      <c r="AU116" s="206" t="s">
        <v>81</v>
      </c>
      <c r="AV116" s="13" t="s">
        <v>81</v>
      </c>
      <c r="AW116" s="13" t="s">
        <v>32</v>
      </c>
      <c r="AX116" s="13" t="s">
        <v>72</v>
      </c>
      <c r="AY116" s="206" t="s">
        <v>128</v>
      </c>
    </row>
    <row r="117" spans="1:65" s="13" customFormat="1">
      <c r="B117" s="196"/>
      <c r="C117" s="197"/>
      <c r="D117" s="189" t="s">
        <v>146</v>
      </c>
      <c r="E117" s="198" t="s">
        <v>19</v>
      </c>
      <c r="F117" s="199" t="s">
        <v>1051</v>
      </c>
      <c r="G117" s="197"/>
      <c r="H117" s="200">
        <v>160</v>
      </c>
      <c r="I117" s="201"/>
      <c r="J117" s="197"/>
      <c r="K117" s="197"/>
      <c r="L117" s="202"/>
      <c r="M117" s="203"/>
      <c r="N117" s="204"/>
      <c r="O117" s="204"/>
      <c r="P117" s="204"/>
      <c r="Q117" s="204"/>
      <c r="R117" s="204"/>
      <c r="S117" s="204"/>
      <c r="T117" s="205"/>
      <c r="AT117" s="206" t="s">
        <v>146</v>
      </c>
      <c r="AU117" s="206" t="s">
        <v>81</v>
      </c>
      <c r="AV117" s="13" t="s">
        <v>81</v>
      </c>
      <c r="AW117" s="13" t="s">
        <v>32</v>
      </c>
      <c r="AX117" s="13" t="s">
        <v>72</v>
      </c>
      <c r="AY117" s="206" t="s">
        <v>128</v>
      </c>
    </row>
    <row r="118" spans="1:65" s="15" customFormat="1">
      <c r="B118" s="221"/>
      <c r="C118" s="222"/>
      <c r="D118" s="189" t="s">
        <v>146</v>
      </c>
      <c r="E118" s="223" t="s">
        <v>19</v>
      </c>
      <c r="F118" s="224" t="s">
        <v>230</v>
      </c>
      <c r="G118" s="222"/>
      <c r="H118" s="225">
        <v>280.25</v>
      </c>
      <c r="I118" s="226"/>
      <c r="J118" s="222"/>
      <c r="K118" s="222"/>
      <c r="L118" s="227"/>
      <c r="M118" s="228"/>
      <c r="N118" s="229"/>
      <c r="O118" s="229"/>
      <c r="P118" s="229"/>
      <c r="Q118" s="229"/>
      <c r="R118" s="229"/>
      <c r="S118" s="229"/>
      <c r="T118" s="230"/>
      <c r="AT118" s="231" t="s">
        <v>146</v>
      </c>
      <c r="AU118" s="231" t="s">
        <v>81</v>
      </c>
      <c r="AV118" s="15" t="s">
        <v>89</v>
      </c>
      <c r="AW118" s="15" t="s">
        <v>32</v>
      </c>
      <c r="AX118" s="15" t="s">
        <v>79</v>
      </c>
      <c r="AY118" s="231" t="s">
        <v>128</v>
      </c>
    </row>
    <row r="119" spans="1:65" s="2" customFormat="1" ht="24.2" customHeight="1">
      <c r="A119" s="37"/>
      <c r="B119" s="38"/>
      <c r="C119" s="176" t="s">
        <v>95</v>
      </c>
      <c r="D119" s="176" t="s">
        <v>130</v>
      </c>
      <c r="E119" s="177" t="s">
        <v>195</v>
      </c>
      <c r="F119" s="178" t="s">
        <v>196</v>
      </c>
      <c r="G119" s="179" t="s">
        <v>142</v>
      </c>
      <c r="H119" s="180">
        <v>560.5</v>
      </c>
      <c r="I119" s="181"/>
      <c r="J119" s="182">
        <f>ROUND(I119*H119,2)</f>
        <v>0</v>
      </c>
      <c r="K119" s="178" t="s">
        <v>134</v>
      </c>
      <c r="L119" s="42"/>
      <c r="M119" s="183" t="s">
        <v>19</v>
      </c>
      <c r="N119" s="184" t="s">
        <v>43</v>
      </c>
      <c r="O119" s="67"/>
      <c r="P119" s="185">
        <f>O119*H119</f>
        <v>0</v>
      </c>
      <c r="Q119" s="185">
        <v>0</v>
      </c>
      <c r="R119" s="185">
        <f>Q119*H119</f>
        <v>0</v>
      </c>
      <c r="S119" s="185">
        <v>0</v>
      </c>
      <c r="T119" s="186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87" t="s">
        <v>89</v>
      </c>
      <c r="AT119" s="187" t="s">
        <v>130</v>
      </c>
      <c r="AU119" s="187" t="s">
        <v>81</v>
      </c>
      <c r="AY119" s="20" t="s">
        <v>128</v>
      </c>
      <c r="BE119" s="188">
        <f>IF(N119="základní",J119,0)</f>
        <v>0</v>
      </c>
      <c r="BF119" s="188">
        <f>IF(N119="snížená",J119,0)</f>
        <v>0</v>
      </c>
      <c r="BG119" s="188">
        <f>IF(N119="zákl. přenesená",J119,0)</f>
        <v>0</v>
      </c>
      <c r="BH119" s="188">
        <f>IF(N119="sníž. přenesená",J119,0)</f>
        <v>0</v>
      </c>
      <c r="BI119" s="188">
        <f>IF(N119="nulová",J119,0)</f>
        <v>0</v>
      </c>
      <c r="BJ119" s="20" t="s">
        <v>79</v>
      </c>
      <c r="BK119" s="188">
        <f>ROUND(I119*H119,2)</f>
        <v>0</v>
      </c>
      <c r="BL119" s="20" t="s">
        <v>89</v>
      </c>
      <c r="BM119" s="187" t="s">
        <v>1057</v>
      </c>
    </row>
    <row r="120" spans="1:65" s="2" customFormat="1" ht="19.5">
      <c r="A120" s="37"/>
      <c r="B120" s="38"/>
      <c r="C120" s="39"/>
      <c r="D120" s="189" t="s">
        <v>136</v>
      </c>
      <c r="E120" s="39"/>
      <c r="F120" s="190" t="s">
        <v>198</v>
      </c>
      <c r="G120" s="39"/>
      <c r="H120" s="39"/>
      <c r="I120" s="191"/>
      <c r="J120" s="39"/>
      <c r="K120" s="39"/>
      <c r="L120" s="42"/>
      <c r="M120" s="192"/>
      <c r="N120" s="193"/>
      <c r="O120" s="67"/>
      <c r="P120" s="67"/>
      <c r="Q120" s="67"/>
      <c r="R120" s="67"/>
      <c r="S120" s="67"/>
      <c r="T120" s="68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20" t="s">
        <v>136</v>
      </c>
      <c r="AU120" s="20" t="s">
        <v>81</v>
      </c>
    </row>
    <row r="121" spans="1:65" s="2" customFormat="1">
      <c r="A121" s="37"/>
      <c r="B121" s="38"/>
      <c r="C121" s="39"/>
      <c r="D121" s="194" t="s">
        <v>138</v>
      </c>
      <c r="E121" s="39"/>
      <c r="F121" s="195" t="s">
        <v>199</v>
      </c>
      <c r="G121" s="39"/>
      <c r="H121" s="39"/>
      <c r="I121" s="191"/>
      <c r="J121" s="39"/>
      <c r="K121" s="39"/>
      <c r="L121" s="42"/>
      <c r="M121" s="192"/>
      <c r="N121" s="193"/>
      <c r="O121" s="67"/>
      <c r="P121" s="67"/>
      <c r="Q121" s="67"/>
      <c r="R121" s="67"/>
      <c r="S121" s="67"/>
      <c r="T121" s="68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20" t="s">
        <v>138</v>
      </c>
      <c r="AU121" s="20" t="s">
        <v>81</v>
      </c>
    </row>
    <row r="122" spans="1:65" s="13" customFormat="1">
      <c r="B122" s="196"/>
      <c r="C122" s="197"/>
      <c r="D122" s="189" t="s">
        <v>146</v>
      </c>
      <c r="E122" s="197"/>
      <c r="F122" s="199" t="s">
        <v>1058</v>
      </c>
      <c r="G122" s="197"/>
      <c r="H122" s="200">
        <v>560.5</v>
      </c>
      <c r="I122" s="201"/>
      <c r="J122" s="197"/>
      <c r="K122" s="197"/>
      <c r="L122" s="202"/>
      <c r="M122" s="203"/>
      <c r="N122" s="204"/>
      <c r="O122" s="204"/>
      <c r="P122" s="204"/>
      <c r="Q122" s="204"/>
      <c r="R122" s="204"/>
      <c r="S122" s="204"/>
      <c r="T122" s="205"/>
      <c r="AT122" s="206" t="s">
        <v>146</v>
      </c>
      <c r="AU122" s="206" t="s">
        <v>81</v>
      </c>
      <c r="AV122" s="13" t="s">
        <v>81</v>
      </c>
      <c r="AW122" s="13" t="s">
        <v>4</v>
      </c>
      <c r="AX122" s="13" t="s">
        <v>79</v>
      </c>
      <c r="AY122" s="206" t="s">
        <v>128</v>
      </c>
    </row>
    <row r="123" spans="1:65" s="2" customFormat="1" ht="16.5" customHeight="1">
      <c r="A123" s="37"/>
      <c r="B123" s="38"/>
      <c r="C123" s="176" t="s">
        <v>98</v>
      </c>
      <c r="D123" s="176" t="s">
        <v>130</v>
      </c>
      <c r="E123" s="177" t="s">
        <v>201</v>
      </c>
      <c r="F123" s="178" t="s">
        <v>202</v>
      </c>
      <c r="G123" s="179" t="s">
        <v>142</v>
      </c>
      <c r="H123" s="180">
        <v>120</v>
      </c>
      <c r="I123" s="181"/>
      <c r="J123" s="182">
        <f>ROUND(I123*H123,2)</f>
        <v>0</v>
      </c>
      <c r="K123" s="178" t="s">
        <v>134</v>
      </c>
      <c r="L123" s="42"/>
      <c r="M123" s="183" t="s">
        <v>19</v>
      </c>
      <c r="N123" s="184" t="s">
        <v>43</v>
      </c>
      <c r="O123" s="67"/>
      <c r="P123" s="185">
        <f>O123*H123</f>
        <v>0</v>
      </c>
      <c r="Q123" s="185">
        <v>0</v>
      </c>
      <c r="R123" s="185">
        <f>Q123*H123</f>
        <v>0</v>
      </c>
      <c r="S123" s="185">
        <v>0</v>
      </c>
      <c r="T123" s="186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7" t="s">
        <v>89</v>
      </c>
      <c r="AT123" s="187" t="s">
        <v>130</v>
      </c>
      <c r="AU123" s="187" t="s">
        <v>81</v>
      </c>
      <c r="AY123" s="20" t="s">
        <v>128</v>
      </c>
      <c r="BE123" s="188">
        <f>IF(N123="základní",J123,0)</f>
        <v>0</v>
      </c>
      <c r="BF123" s="188">
        <f>IF(N123="snížená",J123,0)</f>
        <v>0</v>
      </c>
      <c r="BG123" s="188">
        <f>IF(N123="zákl. přenesená",J123,0)</f>
        <v>0</v>
      </c>
      <c r="BH123" s="188">
        <f>IF(N123="sníž. přenesená",J123,0)</f>
        <v>0</v>
      </c>
      <c r="BI123" s="188">
        <f>IF(N123="nulová",J123,0)</f>
        <v>0</v>
      </c>
      <c r="BJ123" s="20" t="s">
        <v>79</v>
      </c>
      <c r="BK123" s="188">
        <f>ROUND(I123*H123,2)</f>
        <v>0</v>
      </c>
      <c r="BL123" s="20" t="s">
        <v>89</v>
      </c>
      <c r="BM123" s="187" t="s">
        <v>1059</v>
      </c>
    </row>
    <row r="124" spans="1:65" s="2" customFormat="1" ht="19.5">
      <c r="A124" s="37"/>
      <c r="B124" s="38"/>
      <c r="C124" s="39"/>
      <c r="D124" s="189" t="s">
        <v>136</v>
      </c>
      <c r="E124" s="39"/>
      <c r="F124" s="190" t="s">
        <v>204</v>
      </c>
      <c r="G124" s="39"/>
      <c r="H124" s="39"/>
      <c r="I124" s="191"/>
      <c r="J124" s="39"/>
      <c r="K124" s="39"/>
      <c r="L124" s="42"/>
      <c r="M124" s="192"/>
      <c r="N124" s="193"/>
      <c r="O124" s="67"/>
      <c r="P124" s="67"/>
      <c r="Q124" s="67"/>
      <c r="R124" s="67"/>
      <c r="S124" s="67"/>
      <c r="T124" s="68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20" t="s">
        <v>136</v>
      </c>
      <c r="AU124" s="20" t="s">
        <v>81</v>
      </c>
    </row>
    <row r="125" spans="1:65" s="2" customFormat="1">
      <c r="A125" s="37"/>
      <c r="B125" s="38"/>
      <c r="C125" s="39"/>
      <c r="D125" s="194" t="s">
        <v>138</v>
      </c>
      <c r="E125" s="39"/>
      <c r="F125" s="195" t="s">
        <v>205</v>
      </c>
      <c r="G125" s="39"/>
      <c r="H125" s="39"/>
      <c r="I125" s="191"/>
      <c r="J125" s="39"/>
      <c r="K125" s="39"/>
      <c r="L125" s="42"/>
      <c r="M125" s="192"/>
      <c r="N125" s="193"/>
      <c r="O125" s="67"/>
      <c r="P125" s="67"/>
      <c r="Q125" s="67"/>
      <c r="R125" s="67"/>
      <c r="S125" s="67"/>
      <c r="T125" s="68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20" t="s">
        <v>138</v>
      </c>
      <c r="AU125" s="20" t="s">
        <v>81</v>
      </c>
    </row>
    <row r="126" spans="1:65" s="14" customFormat="1">
      <c r="B126" s="207"/>
      <c r="C126" s="208"/>
      <c r="D126" s="189" t="s">
        <v>146</v>
      </c>
      <c r="E126" s="209" t="s">
        <v>19</v>
      </c>
      <c r="F126" s="210" t="s">
        <v>344</v>
      </c>
      <c r="G126" s="208"/>
      <c r="H126" s="209" t="s">
        <v>19</v>
      </c>
      <c r="I126" s="211"/>
      <c r="J126" s="208"/>
      <c r="K126" s="208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146</v>
      </c>
      <c r="AU126" s="216" t="s">
        <v>81</v>
      </c>
      <c r="AV126" s="14" t="s">
        <v>79</v>
      </c>
      <c r="AW126" s="14" t="s">
        <v>32</v>
      </c>
      <c r="AX126" s="14" t="s">
        <v>72</v>
      </c>
      <c r="AY126" s="216" t="s">
        <v>128</v>
      </c>
    </row>
    <row r="127" spans="1:65" s="13" customFormat="1">
      <c r="B127" s="196"/>
      <c r="C127" s="197"/>
      <c r="D127" s="189" t="s">
        <v>146</v>
      </c>
      <c r="E127" s="198" t="s">
        <v>19</v>
      </c>
      <c r="F127" s="199" t="s">
        <v>1053</v>
      </c>
      <c r="G127" s="197"/>
      <c r="H127" s="200">
        <v>120</v>
      </c>
      <c r="I127" s="201"/>
      <c r="J127" s="197"/>
      <c r="K127" s="197"/>
      <c r="L127" s="202"/>
      <c r="M127" s="203"/>
      <c r="N127" s="204"/>
      <c r="O127" s="204"/>
      <c r="P127" s="204"/>
      <c r="Q127" s="204"/>
      <c r="R127" s="204"/>
      <c r="S127" s="204"/>
      <c r="T127" s="205"/>
      <c r="AT127" s="206" t="s">
        <v>146</v>
      </c>
      <c r="AU127" s="206" t="s">
        <v>81</v>
      </c>
      <c r="AV127" s="13" t="s">
        <v>81</v>
      </c>
      <c r="AW127" s="13" t="s">
        <v>32</v>
      </c>
      <c r="AX127" s="13" t="s">
        <v>79</v>
      </c>
      <c r="AY127" s="206" t="s">
        <v>128</v>
      </c>
    </row>
    <row r="128" spans="1:65" s="2" customFormat="1" ht="16.5" customHeight="1">
      <c r="A128" s="37"/>
      <c r="B128" s="38"/>
      <c r="C128" s="176" t="s">
        <v>214</v>
      </c>
      <c r="D128" s="176" t="s">
        <v>130</v>
      </c>
      <c r="E128" s="177" t="s">
        <v>1060</v>
      </c>
      <c r="F128" s="178" t="s">
        <v>1061</v>
      </c>
      <c r="G128" s="179" t="s">
        <v>142</v>
      </c>
      <c r="H128" s="180">
        <v>59.68</v>
      </c>
      <c r="I128" s="181"/>
      <c r="J128" s="182">
        <f>ROUND(I128*H128,2)</f>
        <v>0</v>
      </c>
      <c r="K128" s="178" t="s">
        <v>134</v>
      </c>
      <c r="L128" s="42"/>
      <c r="M128" s="183" t="s">
        <v>19</v>
      </c>
      <c r="N128" s="184" t="s">
        <v>43</v>
      </c>
      <c r="O128" s="67"/>
      <c r="P128" s="185">
        <f>O128*H128</f>
        <v>0</v>
      </c>
      <c r="Q128" s="185">
        <v>0</v>
      </c>
      <c r="R128" s="185">
        <f>Q128*H128</f>
        <v>0</v>
      </c>
      <c r="S128" s="185">
        <v>0</v>
      </c>
      <c r="T128" s="186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7" t="s">
        <v>89</v>
      </c>
      <c r="AT128" s="187" t="s">
        <v>130</v>
      </c>
      <c r="AU128" s="187" t="s">
        <v>81</v>
      </c>
      <c r="AY128" s="20" t="s">
        <v>128</v>
      </c>
      <c r="BE128" s="188">
        <f>IF(N128="základní",J128,0)</f>
        <v>0</v>
      </c>
      <c r="BF128" s="188">
        <f>IF(N128="snížená",J128,0)</f>
        <v>0</v>
      </c>
      <c r="BG128" s="188">
        <f>IF(N128="zákl. přenesená",J128,0)</f>
        <v>0</v>
      </c>
      <c r="BH128" s="188">
        <f>IF(N128="sníž. přenesená",J128,0)</f>
        <v>0</v>
      </c>
      <c r="BI128" s="188">
        <f>IF(N128="nulová",J128,0)</f>
        <v>0</v>
      </c>
      <c r="BJ128" s="20" t="s">
        <v>79</v>
      </c>
      <c r="BK128" s="188">
        <f>ROUND(I128*H128,2)</f>
        <v>0</v>
      </c>
      <c r="BL128" s="20" t="s">
        <v>89</v>
      </c>
      <c r="BM128" s="187" t="s">
        <v>1062</v>
      </c>
    </row>
    <row r="129" spans="1:65" s="2" customFormat="1" ht="19.5">
      <c r="A129" s="37"/>
      <c r="B129" s="38"/>
      <c r="C129" s="39"/>
      <c r="D129" s="189" t="s">
        <v>136</v>
      </c>
      <c r="E129" s="39"/>
      <c r="F129" s="190" t="s">
        <v>1063</v>
      </c>
      <c r="G129" s="39"/>
      <c r="H129" s="39"/>
      <c r="I129" s="191"/>
      <c r="J129" s="39"/>
      <c r="K129" s="39"/>
      <c r="L129" s="42"/>
      <c r="M129" s="192"/>
      <c r="N129" s="193"/>
      <c r="O129" s="67"/>
      <c r="P129" s="67"/>
      <c r="Q129" s="67"/>
      <c r="R129" s="67"/>
      <c r="S129" s="67"/>
      <c r="T129" s="68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20" t="s">
        <v>136</v>
      </c>
      <c r="AU129" s="20" t="s">
        <v>81</v>
      </c>
    </row>
    <row r="130" spans="1:65" s="2" customFormat="1">
      <c r="A130" s="37"/>
      <c r="B130" s="38"/>
      <c r="C130" s="39"/>
      <c r="D130" s="194" t="s">
        <v>138</v>
      </c>
      <c r="E130" s="39"/>
      <c r="F130" s="195" t="s">
        <v>1064</v>
      </c>
      <c r="G130" s="39"/>
      <c r="H130" s="39"/>
      <c r="I130" s="191"/>
      <c r="J130" s="39"/>
      <c r="K130" s="39"/>
      <c r="L130" s="42"/>
      <c r="M130" s="192"/>
      <c r="N130" s="193"/>
      <c r="O130" s="67"/>
      <c r="P130" s="67"/>
      <c r="Q130" s="67"/>
      <c r="R130" s="67"/>
      <c r="S130" s="67"/>
      <c r="T130" s="68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20" t="s">
        <v>138</v>
      </c>
      <c r="AU130" s="20" t="s">
        <v>81</v>
      </c>
    </row>
    <row r="131" spans="1:65" s="14" customFormat="1">
      <c r="B131" s="207"/>
      <c r="C131" s="208"/>
      <c r="D131" s="189" t="s">
        <v>146</v>
      </c>
      <c r="E131" s="209" t="s">
        <v>19</v>
      </c>
      <c r="F131" s="210" t="s">
        <v>344</v>
      </c>
      <c r="G131" s="208"/>
      <c r="H131" s="209" t="s">
        <v>19</v>
      </c>
      <c r="I131" s="211"/>
      <c r="J131" s="208"/>
      <c r="K131" s="208"/>
      <c r="L131" s="212"/>
      <c r="M131" s="213"/>
      <c r="N131" s="214"/>
      <c r="O131" s="214"/>
      <c r="P131" s="214"/>
      <c r="Q131" s="214"/>
      <c r="R131" s="214"/>
      <c r="S131" s="214"/>
      <c r="T131" s="215"/>
      <c r="AT131" s="216" t="s">
        <v>146</v>
      </c>
      <c r="AU131" s="216" t="s">
        <v>81</v>
      </c>
      <c r="AV131" s="14" t="s">
        <v>79</v>
      </c>
      <c r="AW131" s="14" t="s">
        <v>32</v>
      </c>
      <c r="AX131" s="14" t="s">
        <v>72</v>
      </c>
      <c r="AY131" s="216" t="s">
        <v>128</v>
      </c>
    </row>
    <row r="132" spans="1:65" s="13" customFormat="1">
      <c r="B132" s="196"/>
      <c r="C132" s="197"/>
      <c r="D132" s="189" t="s">
        <v>146</v>
      </c>
      <c r="E132" s="198" t="s">
        <v>19</v>
      </c>
      <c r="F132" s="199" t="s">
        <v>1055</v>
      </c>
      <c r="G132" s="197"/>
      <c r="H132" s="200">
        <v>59.68</v>
      </c>
      <c r="I132" s="201"/>
      <c r="J132" s="197"/>
      <c r="K132" s="197"/>
      <c r="L132" s="202"/>
      <c r="M132" s="203"/>
      <c r="N132" s="204"/>
      <c r="O132" s="204"/>
      <c r="P132" s="204"/>
      <c r="Q132" s="204"/>
      <c r="R132" s="204"/>
      <c r="S132" s="204"/>
      <c r="T132" s="205"/>
      <c r="AT132" s="206" t="s">
        <v>146</v>
      </c>
      <c r="AU132" s="206" t="s">
        <v>81</v>
      </c>
      <c r="AV132" s="13" t="s">
        <v>81</v>
      </c>
      <c r="AW132" s="13" t="s">
        <v>32</v>
      </c>
      <c r="AX132" s="13" t="s">
        <v>79</v>
      </c>
      <c r="AY132" s="206" t="s">
        <v>128</v>
      </c>
    </row>
    <row r="133" spans="1:65" s="2" customFormat="1" ht="16.5" customHeight="1">
      <c r="A133" s="37"/>
      <c r="B133" s="38"/>
      <c r="C133" s="176" t="s">
        <v>216</v>
      </c>
      <c r="D133" s="176" t="s">
        <v>130</v>
      </c>
      <c r="E133" s="177" t="s">
        <v>207</v>
      </c>
      <c r="F133" s="178" t="s">
        <v>208</v>
      </c>
      <c r="G133" s="179" t="s">
        <v>209</v>
      </c>
      <c r="H133" s="180">
        <v>504.45</v>
      </c>
      <c r="I133" s="181"/>
      <c r="J133" s="182">
        <f>ROUND(I133*H133,2)</f>
        <v>0</v>
      </c>
      <c r="K133" s="178" t="s">
        <v>134</v>
      </c>
      <c r="L133" s="42"/>
      <c r="M133" s="183" t="s">
        <v>19</v>
      </c>
      <c r="N133" s="184" t="s">
        <v>43</v>
      </c>
      <c r="O133" s="67"/>
      <c r="P133" s="185">
        <f>O133*H133</f>
        <v>0</v>
      </c>
      <c r="Q133" s="185">
        <v>0</v>
      </c>
      <c r="R133" s="185">
        <f>Q133*H133</f>
        <v>0</v>
      </c>
      <c r="S133" s="185">
        <v>0</v>
      </c>
      <c r="T133" s="186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7" t="s">
        <v>89</v>
      </c>
      <c r="AT133" s="187" t="s">
        <v>130</v>
      </c>
      <c r="AU133" s="187" t="s">
        <v>81</v>
      </c>
      <c r="AY133" s="20" t="s">
        <v>128</v>
      </c>
      <c r="BE133" s="188">
        <f>IF(N133="základní",J133,0)</f>
        <v>0</v>
      </c>
      <c r="BF133" s="188">
        <f>IF(N133="snížená",J133,0)</f>
        <v>0</v>
      </c>
      <c r="BG133" s="188">
        <f>IF(N133="zákl. přenesená",J133,0)</f>
        <v>0</v>
      </c>
      <c r="BH133" s="188">
        <f>IF(N133="sníž. přenesená",J133,0)</f>
        <v>0</v>
      </c>
      <c r="BI133" s="188">
        <f>IF(N133="nulová",J133,0)</f>
        <v>0</v>
      </c>
      <c r="BJ133" s="20" t="s">
        <v>79</v>
      </c>
      <c r="BK133" s="188">
        <f>ROUND(I133*H133,2)</f>
        <v>0</v>
      </c>
      <c r="BL133" s="20" t="s">
        <v>89</v>
      </c>
      <c r="BM133" s="187" t="s">
        <v>1065</v>
      </c>
    </row>
    <row r="134" spans="1:65" s="2" customFormat="1" ht="19.5">
      <c r="A134" s="37"/>
      <c r="B134" s="38"/>
      <c r="C134" s="39"/>
      <c r="D134" s="189" t="s">
        <v>136</v>
      </c>
      <c r="E134" s="39"/>
      <c r="F134" s="190" t="s">
        <v>211</v>
      </c>
      <c r="G134" s="39"/>
      <c r="H134" s="39"/>
      <c r="I134" s="191"/>
      <c r="J134" s="39"/>
      <c r="K134" s="39"/>
      <c r="L134" s="42"/>
      <c r="M134" s="192"/>
      <c r="N134" s="193"/>
      <c r="O134" s="67"/>
      <c r="P134" s="67"/>
      <c r="Q134" s="67"/>
      <c r="R134" s="67"/>
      <c r="S134" s="67"/>
      <c r="T134" s="68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20" t="s">
        <v>136</v>
      </c>
      <c r="AU134" s="20" t="s">
        <v>81</v>
      </c>
    </row>
    <row r="135" spans="1:65" s="2" customFormat="1">
      <c r="A135" s="37"/>
      <c r="B135" s="38"/>
      <c r="C135" s="39"/>
      <c r="D135" s="194" t="s">
        <v>138</v>
      </c>
      <c r="E135" s="39"/>
      <c r="F135" s="195" t="s">
        <v>212</v>
      </c>
      <c r="G135" s="39"/>
      <c r="H135" s="39"/>
      <c r="I135" s="191"/>
      <c r="J135" s="39"/>
      <c r="K135" s="39"/>
      <c r="L135" s="42"/>
      <c r="M135" s="192"/>
      <c r="N135" s="193"/>
      <c r="O135" s="67"/>
      <c r="P135" s="67"/>
      <c r="Q135" s="67"/>
      <c r="R135" s="67"/>
      <c r="S135" s="67"/>
      <c r="T135" s="68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20" t="s">
        <v>138</v>
      </c>
      <c r="AU135" s="20" t="s">
        <v>81</v>
      </c>
    </row>
    <row r="136" spans="1:65" s="13" customFormat="1">
      <c r="B136" s="196"/>
      <c r="C136" s="197"/>
      <c r="D136" s="189" t="s">
        <v>146</v>
      </c>
      <c r="E136" s="197"/>
      <c r="F136" s="199" t="s">
        <v>1066</v>
      </c>
      <c r="G136" s="197"/>
      <c r="H136" s="200">
        <v>504.45</v>
      </c>
      <c r="I136" s="201"/>
      <c r="J136" s="197"/>
      <c r="K136" s="197"/>
      <c r="L136" s="202"/>
      <c r="M136" s="203"/>
      <c r="N136" s="204"/>
      <c r="O136" s="204"/>
      <c r="P136" s="204"/>
      <c r="Q136" s="204"/>
      <c r="R136" s="204"/>
      <c r="S136" s="204"/>
      <c r="T136" s="205"/>
      <c r="AT136" s="206" t="s">
        <v>146</v>
      </c>
      <c r="AU136" s="206" t="s">
        <v>81</v>
      </c>
      <c r="AV136" s="13" t="s">
        <v>81</v>
      </c>
      <c r="AW136" s="13" t="s">
        <v>4</v>
      </c>
      <c r="AX136" s="13" t="s">
        <v>79</v>
      </c>
      <c r="AY136" s="206" t="s">
        <v>128</v>
      </c>
    </row>
    <row r="137" spans="1:65" s="2" customFormat="1" ht="16.5" customHeight="1">
      <c r="A137" s="37"/>
      <c r="B137" s="38"/>
      <c r="C137" s="176" t="s">
        <v>222</v>
      </c>
      <c r="D137" s="176" t="s">
        <v>130</v>
      </c>
      <c r="E137" s="177" t="s">
        <v>149</v>
      </c>
      <c r="F137" s="178" t="s">
        <v>150</v>
      </c>
      <c r="G137" s="179" t="s">
        <v>142</v>
      </c>
      <c r="H137" s="180">
        <v>280.25</v>
      </c>
      <c r="I137" s="181"/>
      <c r="J137" s="182">
        <f>ROUND(I137*H137,2)</f>
        <v>0</v>
      </c>
      <c r="K137" s="178" t="s">
        <v>134</v>
      </c>
      <c r="L137" s="42"/>
      <c r="M137" s="183" t="s">
        <v>19</v>
      </c>
      <c r="N137" s="184" t="s">
        <v>43</v>
      </c>
      <c r="O137" s="67"/>
      <c r="P137" s="185">
        <f>O137*H137</f>
        <v>0</v>
      </c>
      <c r="Q137" s="185">
        <v>0</v>
      </c>
      <c r="R137" s="185">
        <f>Q137*H137</f>
        <v>0</v>
      </c>
      <c r="S137" s="185">
        <v>0</v>
      </c>
      <c r="T137" s="186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7" t="s">
        <v>89</v>
      </c>
      <c r="AT137" s="187" t="s">
        <v>130</v>
      </c>
      <c r="AU137" s="187" t="s">
        <v>81</v>
      </c>
      <c r="AY137" s="20" t="s">
        <v>128</v>
      </c>
      <c r="BE137" s="188">
        <f>IF(N137="základní",J137,0)</f>
        <v>0</v>
      </c>
      <c r="BF137" s="188">
        <f>IF(N137="snížená",J137,0)</f>
        <v>0</v>
      </c>
      <c r="BG137" s="188">
        <f>IF(N137="zákl. přenesená",J137,0)</f>
        <v>0</v>
      </c>
      <c r="BH137" s="188">
        <f>IF(N137="sníž. přenesená",J137,0)</f>
        <v>0</v>
      </c>
      <c r="BI137" s="188">
        <f>IF(N137="nulová",J137,0)</f>
        <v>0</v>
      </c>
      <c r="BJ137" s="20" t="s">
        <v>79</v>
      </c>
      <c r="BK137" s="188">
        <f>ROUND(I137*H137,2)</f>
        <v>0</v>
      </c>
      <c r="BL137" s="20" t="s">
        <v>89</v>
      </c>
      <c r="BM137" s="187" t="s">
        <v>1067</v>
      </c>
    </row>
    <row r="138" spans="1:65" s="2" customFormat="1">
      <c r="A138" s="37"/>
      <c r="B138" s="38"/>
      <c r="C138" s="39"/>
      <c r="D138" s="189" t="s">
        <v>136</v>
      </c>
      <c r="E138" s="39"/>
      <c r="F138" s="190" t="s">
        <v>152</v>
      </c>
      <c r="G138" s="39"/>
      <c r="H138" s="39"/>
      <c r="I138" s="191"/>
      <c r="J138" s="39"/>
      <c r="K138" s="39"/>
      <c r="L138" s="42"/>
      <c r="M138" s="192"/>
      <c r="N138" s="193"/>
      <c r="O138" s="67"/>
      <c r="P138" s="67"/>
      <c r="Q138" s="67"/>
      <c r="R138" s="67"/>
      <c r="S138" s="67"/>
      <c r="T138" s="68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20" t="s">
        <v>136</v>
      </c>
      <c r="AU138" s="20" t="s">
        <v>81</v>
      </c>
    </row>
    <row r="139" spans="1:65" s="2" customFormat="1">
      <c r="A139" s="37"/>
      <c r="B139" s="38"/>
      <c r="C139" s="39"/>
      <c r="D139" s="194" t="s">
        <v>138</v>
      </c>
      <c r="E139" s="39"/>
      <c r="F139" s="195" t="s">
        <v>153</v>
      </c>
      <c r="G139" s="39"/>
      <c r="H139" s="39"/>
      <c r="I139" s="191"/>
      <c r="J139" s="39"/>
      <c r="K139" s="39"/>
      <c r="L139" s="42"/>
      <c r="M139" s="192"/>
      <c r="N139" s="193"/>
      <c r="O139" s="67"/>
      <c r="P139" s="67"/>
      <c r="Q139" s="67"/>
      <c r="R139" s="67"/>
      <c r="S139" s="67"/>
      <c r="T139" s="68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20" t="s">
        <v>138</v>
      </c>
      <c r="AU139" s="20" t="s">
        <v>81</v>
      </c>
    </row>
    <row r="140" spans="1:65" s="2" customFormat="1" ht="24.2" customHeight="1">
      <c r="A140" s="37"/>
      <c r="B140" s="38"/>
      <c r="C140" s="176" t="s">
        <v>232</v>
      </c>
      <c r="D140" s="176" t="s">
        <v>130</v>
      </c>
      <c r="E140" s="177" t="s">
        <v>1068</v>
      </c>
      <c r="F140" s="178" t="s">
        <v>1069</v>
      </c>
      <c r="G140" s="179" t="s">
        <v>133</v>
      </c>
      <c r="H140" s="180">
        <v>600</v>
      </c>
      <c r="I140" s="181"/>
      <c r="J140" s="182">
        <f>ROUND(I140*H140,2)</f>
        <v>0</v>
      </c>
      <c r="K140" s="178" t="s">
        <v>134</v>
      </c>
      <c r="L140" s="42"/>
      <c r="M140" s="183" t="s">
        <v>19</v>
      </c>
      <c r="N140" s="184" t="s">
        <v>43</v>
      </c>
      <c r="O140" s="67"/>
      <c r="P140" s="185">
        <f>O140*H140</f>
        <v>0</v>
      </c>
      <c r="Q140" s="185">
        <v>0</v>
      </c>
      <c r="R140" s="185">
        <f>Q140*H140</f>
        <v>0</v>
      </c>
      <c r="S140" s="185">
        <v>0</v>
      </c>
      <c r="T140" s="186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7" t="s">
        <v>89</v>
      </c>
      <c r="AT140" s="187" t="s">
        <v>130</v>
      </c>
      <c r="AU140" s="187" t="s">
        <v>81</v>
      </c>
      <c r="AY140" s="20" t="s">
        <v>128</v>
      </c>
      <c r="BE140" s="188">
        <f>IF(N140="základní",J140,0)</f>
        <v>0</v>
      </c>
      <c r="BF140" s="188">
        <f>IF(N140="snížená",J140,0)</f>
        <v>0</v>
      </c>
      <c r="BG140" s="188">
        <f>IF(N140="zákl. přenesená",J140,0)</f>
        <v>0</v>
      </c>
      <c r="BH140" s="188">
        <f>IF(N140="sníž. přenesená",J140,0)</f>
        <v>0</v>
      </c>
      <c r="BI140" s="188">
        <f>IF(N140="nulová",J140,0)</f>
        <v>0</v>
      </c>
      <c r="BJ140" s="20" t="s">
        <v>79</v>
      </c>
      <c r="BK140" s="188">
        <f>ROUND(I140*H140,2)</f>
        <v>0</v>
      </c>
      <c r="BL140" s="20" t="s">
        <v>89</v>
      </c>
      <c r="BM140" s="187" t="s">
        <v>1070</v>
      </c>
    </row>
    <row r="141" spans="1:65" s="2" customFormat="1" ht="19.5">
      <c r="A141" s="37"/>
      <c r="B141" s="38"/>
      <c r="C141" s="39"/>
      <c r="D141" s="189" t="s">
        <v>136</v>
      </c>
      <c r="E141" s="39"/>
      <c r="F141" s="190" t="s">
        <v>1071</v>
      </c>
      <c r="G141" s="39"/>
      <c r="H141" s="39"/>
      <c r="I141" s="191"/>
      <c r="J141" s="39"/>
      <c r="K141" s="39"/>
      <c r="L141" s="42"/>
      <c r="M141" s="192"/>
      <c r="N141" s="193"/>
      <c r="O141" s="67"/>
      <c r="P141" s="67"/>
      <c r="Q141" s="67"/>
      <c r="R141" s="67"/>
      <c r="S141" s="67"/>
      <c r="T141" s="68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20" t="s">
        <v>136</v>
      </c>
      <c r="AU141" s="20" t="s">
        <v>81</v>
      </c>
    </row>
    <row r="142" spans="1:65" s="2" customFormat="1">
      <c r="A142" s="37"/>
      <c r="B142" s="38"/>
      <c r="C142" s="39"/>
      <c r="D142" s="194" t="s">
        <v>138</v>
      </c>
      <c r="E142" s="39"/>
      <c r="F142" s="195" t="s">
        <v>1072</v>
      </c>
      <c r="G142" s="39"/>
      <c r="H142" s="39"/>
      <c r="I142" s="191"/>
      <c r="J142" s="39"/>
      <c r="K142" s="39"/>
      <c r="L142" s="42"/>
      <c r="M142" s="192"/>
      <c r="N142" s="193"/>
      <c r="O142" s="67"/>
      <c r="P142" s="67"/>
      <c r="Q142" s="67"/>
      <c r="R142" s="67"/>
      <c r="S142" s="67"/>
      <c r="T142" s="68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20" t="s">
        <v>138</v>
      </c>
      <c r="AU142" s="20" t="s">
        <v>81</v>
      </c>
    </row>
    <row r="143" spans="1:65" s="14" customFormat="1">
      <c r="B143" s="207"/>
      <c r="C143" s="208"/>
      <c r="D143" s="189" t="s">
        <v>146</v>
      </c>
      <c r="E143" s="209" t="s">
        <v>19</v>
      </c>
      <c r="F143" s="210" t="s">
        <v>344</v>
      </c>
      <c r="G143" s="208"/>
      <c r="H143" s="209" t="s">
        <v>19</v>
      </c>
      <c r="I143" s="211"/>
      <c r="J143" s="208"/>
      <c r="K143" s="208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146</v>
      </c>
      <c r="AU143" s="216" t="s">
        <v>81</v>
      </c>
      <c r="AV143" s="14" t="s">
        <v>79</v>
      </c>
      <c r="AW143" s="14" t="s">
        <v>32</v>
      </c>
      <c r="AX143" s="14" t="s">
        <v>72</v>
      </c>
      <c r="AY143" s="216" t="s">
        <v>128</v>
      </c>
    </row>
    <row r="144" spans="1:65" s="13" customFormat="1">
      <c r="B144" s="196"/>
      <c r="C144" s="197"/>
      <c r="D144" s="189" t="s">
        <v>146</v>
      </c>
      <c r="E144" s="198" t="s">
        <v>19</v>
      </c>
      <c r="F144" s="199" t="s">
        <v>1073</v>
      </c>
      <c r="G144" s="197"/>
      <c r="H144" s="200">
        <v>600</v>
      </c>
      <c r="I144" s="201"/>
      <c r="J144" s="197"/>
      <c r="K144" s="197"/>
      <c r="L144" s="202"/>
      <c r="M144" s="203"/>
      <c r="N144" s="204"/>
      <c r="O144" s="204"/>
      <c r="P144" s="204"/>
      <c r="Q144" s="204"/>
      <c r="R144" s="204"/>
      <c r="S144" s="204"/>
      <c r="T144" s="205"/>
      <c r="AT144" s="206" t="s">
        <v>146</v>
      </c>
      <c r="AU144" s="206" t="s">
        <v>81</v>
      </c>
      <c r="AV144" s="13" t="s">
        <v>81</v>
      </c>
      <c r="AW144" s="13" t="s">
        <v>32</v>
      </c>
      <c r="AX144" s="13" t="s">
        <v>79</v>
      </c>
      <c r="AY144" s="206" t="s">
        <v>128</v>
      </c>
    </row>
    <row r="145" spans="1:65" s="2" customFormat="1" ht="16.5" customHeight="1">
      <c r="A145" s="37"/>
      <c r="B145" s="38"/>
      <c r="C145" s="176" t="s">
        <v>240</v>
      </c>
      <c r="D145" s="176" t="s">
        <v>130</v>
      </c>
      <c r="E145" s="177" t="s">
        <v>1074</v>
      </c>
      <c r="F145" s="178" t="s">
        <v>1075</v>
      </c>
      <c r="G145" s="179" t="s">
        <v>133</v>
      </c>
      <c r="H145" s="180">
        <v>274</v>
      </c>
      <c r="I145" s="181"/>
      <c r="J145" s="182">
        <f>ROUND(I145*H145,2)</f>
        <v>0</v>
      </c>
      <c r="K145" s="178" t="s">
        <v>134</v>
      </c>
      <c r="L145" s="42"/>
      <c r="M145" s="183" t="s">
        <v>19</v>
      </c>
      <c r="N145" s="184" t="s">
        <v>43</v>
      </c>
      <c r="O145" s="67"/>
      <c r="P145" s="185">
        <f>O145*H145</f>
        <v>0</v>
      </c>
      <c r="Q145" s="185">
        <v>0</v>
      </c>
      <c r="R145" s="185">
        <f>Q145*H145</f>
        <v>0</v>
      </c>
      <c r="S145" s="185">
        <v>0</v>
      </c>
      <c r="T145" s="186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7" t="s">
        <v>89</v>
      </c>
      <c r="AT145" s="187" t="s">
        <v>130</v>
      </c>
      <c r="AU145" s="187" t="s">
        <v>81</v>
      </c>
      <c r="AY145" s="20" t="s">
        <v>128</v>
      </c>
      <c r="BE145" s="188">
        <f>IF(N145="základní",J145,0)</f>
        <v>0</v>
      </c>
      <c r="BF145" s="188">
        <f>IF(N145="snížená",J145,0)</f>
        <v>0</v>
      </c>
      <c r="BG145" s="188">
        <f>IF(N145="zákl. přenesená",J145,0)</f>
        <v>0</v>
      </c>
      <c r="BH145" s="188">
        <f>IF(N145="sníž. přenesená",J145,0)</f>
        <v>0</v>
      </c>
      <c r="BI145" s="188">
        <f>IF(N145="nulová",J145,0)</f>
        <v>0</v>
      </c>
      <c r="BJ145" s="20" t="s">
        <v>79</v>
      </c>
      <c r="BK145" s="188">
        <f>ROUND(I145*H145,2)</f>
        <v>0</v>
      </c>
      <c r="BL145" s="20" t="s">
        <v>89</v>
      </c>
      <c r="BM145" s="187" t="s">
        <v>1076</v>
      </c>
    </row>
    <row r="146" spans="1:65" s="2" customFormat="1">
      <c r="A146" s="37"/>
      <c r="B146" s="38"/>
      <c r="C146" s="39"/>
      <c r="D146" s="189" t="s">
        <v>136</v>
      </c>
      <c r="E146" s="39"/>
      <c r="F146" s="190" t="s">
        <v>1077</v>
      </c>
      <c r="G146" s="39"/>
      <c r="H146" s="39"/>
      <c r="I146" s="191"/>
      <c r="J146" s="39"/>
      <c r="K146" s="39"/>
      <c r="L146" s="42"/>
      <c r="M146" s="192"/>
      <c r="N146" s="193"/>
      <c r="O146" s="67"/>
      <c r="P146" s="67"/>
      <c r="Q146" s="67"/>
      <c r="R146" s="67"/>
      <c r="S146" s="67"/>
      <c r="T146" s="68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20" t="s">
        <v>136</v>
      </c>
      <c r="AU146" s="20" t="s">
        <v>81</v>
      </c>
    </row>
    <row r="147" spans="1:65" s="2" customFormat="1">
      <c r="A147" s="37"/>
      <c r="B147" s="38"/>
      <c r="C147" s="39"/>
      <c r="D147" s="194" t="s">
        <v>138</v>
      </c>
      <c r="E147" s="39"/>
      <c r="F147" s="195" t="s">
        <v>1078</v>
      </c>
      <c r="G147" s="39"/>
      <c r="H147" s="39"/>
      <c r="I147" s="191"/>
      <c r="J147" s="39"/>
      <c r="K147" s="39"/>
      <c r="L147" s="42"/>
      <c r="M147" s="192"/>
      <c r="N147" s="193"/>
      <c r="O147" s="67"/>
      <c r="P147" s="67"/>
      <c r="Q147" s="67"/>
      <c r="R147" s="67"/>
      <c r="S147" s="67"/>
      <c r="T147" s="68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20" t="s">
        <v>138</v>
      </c>
      <c r="AU147" s="20" t="s">
        <v>81</v>
      </c>
    </row>
    <row r="148" spans="1:65" s="2" customFormat="1" ht="16.5" customHeight="1">
      <c r="A148" s="37"/>
      <c r="B148" s="38"/>
      <c r="C148" s="232" t="s">
        <v>249</v>
      </c>
      <c r="D148" s="232" t="s">
        <v>353</v>
      </c>
      <c r="E148" s="233" t="s">
        <v>1079</v>
      </c>
      <c r="F148" s="234" t="s">
        <v>1080</v>
      </c>
      <c r="G148" s="235" t="s">
        <v>1081</v>
      </c>
      <c r="H148" s="236">
        <v>5.48</v>
      </c>
      <c r="I148" s="237"/>
      <c r="J148" s="238">
        <f>ROUND(I148*H148,2)</f>
        <v>0</v>
      </c>
      <c r="K148" s="234" t="s">
        <v>134</v>
      </c>
      <c r="L148" s="239"/>
      <c r="M148" s="240" t="s">
        <v>19</v>
      </c>
      <c r="N148" s="241" t="s">
        <v>43</v>
      </c>
      <c r="O148" s="67"/>
      <c r="P148" s="185">
        <f>O148*H148</f>
        <v>0</v>
      </c>
      <c r="Q148" s="185">
        <v>1E-3</v>
      </c>
      <c r="R148" s="185">
        <f>Q148*H148</f>
        <v>5.4800000000000005E-3</v>
      </c>
      <c r="S148" s="185">
        <v>0</v>
      </c>
      <c r="T148" s="186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7" t="s">
        <v>214</v>
      </c>
      <c r="AT148" s="187" t="s">
        <v>353</v>
      </c>
      <c r="AU148" s="187" t="s">
        <v>81</v>
      </c>
      <c r="AY148" s="20" t="s">
        <v>128</v>
      </c>
      <c r="BE148" s="188">
        <f>IF(N148="základní",J148,0)</f>
        <v>0</v>
      </c>
      <c r="BF148" s="188">
        <f>IF(N148="snížená",J148,0)</f>
        <v>0</v>
      </c>
      <c r="BG148" s="188">
        <f>IF(N148="zákl. přenesená",J148,0)</f>
        <v>0</v>
      </c>
      <c r="BH148" s="188">
        <f>IF(N148="sníž. přenesená",J148,0)</f>
        <v>0</v>
      </c>
      <c r="BI148" s="188">
        <f>IF(N148="nulová",J148,0)</f>
        <v>0</v>
      </c>
      <c r="BJ148" s="20" t="s">
        <v>79</v>
      </c>
      <c r="BK148" s="188">
        <f>ROUND(I148*H148,2)</f>
        <v>0</v>
      </c>
      <c r="BL148" s="20" t="s">
        <v>89</v>
      </c>
      <c r="BM148" s="187" t="s">
        <v>1082</v>
      </c>
    </row>
    <row r="149" spans="1:65" s="2" customFormat="1">
      <c r="A149" s="37"/>
      <c r="B149" s="38"/>
      <c r="C149" s="39"/>
      <c r="D149" s="189" t="s">
        <v>136</v>
      </c>
      <c r="E149" s="39"/>
      <c r="F149" s="190" t="s">
        <v>1080</v>
      </c>
      <c r="G149" s="39"/>
      <c r="H149" s="39"/>
      <c r="I149" s="191"/>
      <c r="J149" s="39"/>
      <c r="K149" s="39"/>
      <c r="L149" s="42"/>
      <c r="M149" s="192"/>
      <c r="N149" s="193"/>
      <c r="O149" s="67"/>
      <c r="P149" s="67"/>
      <c r="Q149" s="67"/>
      <c r="R149" s="67"/>
      <c r="S149" s="67"/>
      <c r="T149" s="68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20" t="s">
        <v>136</v>
      </c>
      <c r="AU149" s="20" t="s">
        <v>81</v>
      </c>
    </row>
    <row r="150" spans="1:65" s="13" customFormat="1">
      <c r="B150" s="196"/>
      <c r="C150" s="197"/>
      <c r="D150" s="189" t="s">
        <v>146</v>
      </c>
      <c r="E150" s="197"/>
      <c r="F150" s="199" t="s">
        <v>1083</v>
      </c>
      <c r="G150" s="197"/>
      <c r="H150" s="200">
        <v>5.48</v>
      </c>
      <c r="I150" s="201"/>
      <c r="J150" s="197"/>
      <c r="K150" s="197"/>
      <c r="L150" s="202"/>
      <c r="M150" s="203"/>
      <c r="N150" s="204"/>
      <c r="O150" s="204"/>
      <c r="P150" s="204"/>
      <c r="Q150" s="204"/>
      <c r="R150" s="204"/>
      <c r="S150" s="204"/>
      <c r="T150" s="205"/>
      <c r="AT150" s="206" t="s">
        <v>146</v>
      </c>
      <c r="AU150" s="206" t="s">
        <v>81</v>
      </c>
      <c r="AV150" s="13" t="s">
        <v>81</v>
      </c>
      <c r="AW150" s="13" t="s">
        <v>4</v>
      </c>
      <c r="AX150" s="13" t="s">
        <v>79</v>
      </c>
      <c r="AY150" s="206" t="s">
        <v>128</v>
      </c>
    </row>
    <row r="151" spans="1:65" s="2" customFormat="1" ht="16.5" customHeight="1">
      <c r="A151" s="37"/>
      <c r="B151" s="38"/>
      <c r="C151" s="176" t="s">
        <v>258</v>
      </c>
      <c r="D151" s="176" t="s">
        <v>130</v>
      </c>
      <c r="E151" s="177" t="s">
        <v>223</v>
      </c>
      <c r="F151" s="178" t="s">
        <v>224</v>
      </c>
      <c r="G151" s="179" t="s">
        <v>133</v>
      </c>
      <c r="H151" s="180">
        <v>400</v>
      </c>
      <c r="I151" s="181"/>
      <c r="J151" s="182">
        <f>ROUND(I151*H151,2)</f>
        <v>0</v>
      </c>
      <c r="K151" s="178" t="s">
        <v>134</v>
      </c>
      <c r="L151" s="42"/>
      <c r="M151" s="183" t="s">
        <v>19</v>
      </c>
      <c r="N151" s="184" t="s">
        <v>43</v>
      </c>
      <c r="O151" s="67"/>
      <c r="P151" s="185">
        <f>O151*H151</f>
        <v>0</v>
      </c>
      <c r="Q151" s="185">
        <v>0</v>
      </c>
      <c r="R151" s="185">
        <f>Q151*H151</f>
        <v>0</v>
      </c>
      <c r="S151" s="185">
        <v>0</v>
      </c>
      <c r="T151" s="186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7" t="s">
        <v>89</v>
      </c>
      <c r="AT151" s="187" t="s">
        <v>130</v>
      </c>
      <c r="AU151" s="187" t="s">
        <v>81</v>
      </c>
      <c r="AY151" s="20" t="s">
        <v>128</v>
      </c>
      <c r="BE151" s="188">
        <f>IF(N151="základní",J151,0)</f>
        <v>0</v>
      </c>
      <c r="BF151" s="188">
        <f>IF(N151="snížená",J151,0)</f>
        <v>0</v>
      </c>
      <c r="BG151" s="188">
        <f>IF(N151="zákl. přenesená",J151,0)</f>
        <v>0</v>
      </c>
      <c r="BH151" s="188">
        <f>IF(N151="sníž. přenesená",J151,0)</f>
        <v>0</v>
      </c>
      <c r="BI151" s="188">
        <f>IF(N151="nulová",J151,0)</f>
        <v>0</v>
      </c>
      <c r="BJ151" s="20" t="s">
        <v>79</v>
      </c>
      <c r="BK151" s="188">
        <f>ROUND(I151*H151,2)</f>
        <v>0</v>
      </c>
      <c r="BL151" s="20" t="s">
        <v>89</v>
      </c>
      <c r="BM151" s="187" t="s">
        <v>1084</v>
      </c>
    </row>
    <row r="152" spans="1:65" s="2" customFormat="1">
      <c r="A152" s="37"/>
      <c r="B152" s="38"/>
      <c r="C152" s="39"/>
      <c r="D152" s="189" t="s">
        <v>136</v>
      </c>
      <c r="E152" s="39"/>
      <c r="F152" s="190" t="s">
        <v>226</v>
      </c>
      <c r="G152" s="39"/>
      <c r="H152" s="39"/>
      <c r="I152" s="191"/>
      <c r="J152" s="39"/>
      <c r="K152" s="39"/>
      <c r="L152" s="42"/>
      <c r="M152" s="192"/>
      <c r="N152" s="193"/>
      <c r="O152" s="67"/>
      <c r="P152" s="67"/>
      <c r="Q152" s="67"/>
      <c r="R152" s="67"/>
      <c r="S152" s="67"/>
      <c r="T152" s="68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20" t="s">
        <v>136</v>
      </c>
      <c r="AU152" s="20" t="s">
        <v>81</v>
      </c>
    </row>
    <row r="153" spans="1:65" s="2" customFormat="1">
      <c r="A153" s="37"/>
      <c r="B153" s="38"/>
      <c r="C153" s="39"/>
      <c r="D153" s="194" t="s">
        <v>138</v>
      </c>
      <c r="E153" s="39"/>
      <c r="F153" s="195" t="s">
        <v>227</v>
      </c>
      <c r="G153" s="39"/>
      <c r="H153" s="39"/>
      <c r="I153" s="191"/>
      <c r="J153" s="39"/>
      <c r="K153" s="39"/>
      <c r="L153" s="42"/>
      <c r="M153" s="192"/>
      <c r="N153" s="193"/>
      <c r="O153" s="67"/>
      <c r="P153" s="67"/>
      <c r="Q153" s="67"/>
      <c r="R153" s="67"/>
      <c r="S153" s="67"/>
      <c r="T153" s="68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20" t="s">
        <v>138</v>
      </c>
      <c r="AU153" s="20" t="s">
        <v>81</v>
      </c>
    </row>
    <row r="154" spans="1:65" s="14" customFormat="1">
      <c r="B154" s="207"/>
      <c r="C154" s="208"/>
      <c r="D154" s="189" t="s">
        <v>146</v>
      </c>
      <c r="E154" s="209" t="s">
        <v>19</v>
      </c>
      <c r="F154" s="210" t="s">
        <v>344</v>
      </c>
      <c r="G154" s="208"/>
      <c r="H154" s="209" t="s">
        <v>19</v>
      </c>
      <c r="I154" s="211"/>
      <c r="J154" s="208"/>
      <c r="K154" s="208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146</v>
      </c>
      <c r="AU154" s="216" t="s">
        <v>81</v>
      </c>
      <c r="AV154" s="14" t="s">
        <v>79</v>
      </c>
      <c r="AW154" s="14" t="s">
        <v>32</v>
      </c>
      <c r="AX154" s="14" t="s">
        <v>72</v>
      </c>
      <c r="AY154" s="216" t="s">
        <v>128</v>
      </c>
    </row>
    <row r="155" spans="1:65" s="13" customFormat="1">
      <c r="B155" s="196"/>
      <c r="C155" s="197"/>
      <c r="D155" s="189" t="s">
        <v>146</v>
      </c>
      <c r="E155" s="198" t="s">
        <v>19</v>
      </c>
      <c r="F155" s="199" t="s">
        <v>1085</v>
      </c>
      <c r="G155" s="197"/>
      <c r="H155" s="200">
        <v>400</v>
      </c>
      <c r="I155" s="201"/>
      <c r="J155" s="197"/>
      <c r="K155" s="197"/>
      <c r="L155" s="202"/>
      <c r="M155" s="203"/>
      <c r="N155" s="204"/>
      <c r="O155" s="204"/>
      <c r="P155" s="204"/>
      <c r="Q155" s="204"/>
      <c r="R155" s="204"/>
      <c r="S155" s="204"/>
      <c r="T155" s="205"/>
      <c r="AT155" s="206" t="s">
        <v>146</v>
      </c>
      <c r="AU155" s="206" t="s">
        <v>81</v>
      </c>
      <c r="AV155" s="13" t="s">
        <v>81</v>
      </c>
      <c r="AW155" s="13" t="s">
        <v>32</v>
      </c>
      <c r="AX155" s="13" t="s">
        <v>79</v>
      </c>
      <c r="AY155" s="206" t="s">
        <v>128</v>
      </c>
    </row>
    <row r="156" spans="1:65" s="2" customFormat="1" ht="16.5" customHeight="1">
      <c r="A156" s="37"/>
      <c r="B156" s="38"/>
      <c r="C156" s="176" t="s">
        <v>8</v>
      </c>
      <c r="D156" s="176" t="s">
        <v>130</v>
      </c>
      <c r="E156" s="177" t="s">
        <v>1086</v>
      </c>
      <c r="F156" s="178" t="s">
        <v>1087</v>
      </c>
      <c r="G156" s="179" t="s">
        <v>133</v>
      </c>
      <c r="H156" s="180">
        <v>274</v>
      </c>
      <c r="I156" s="181"/>
      <c r="J156" s="182">
        <f>ROUND(I156*H156,2)</f>
        <v>0</v>
      </c>
      <c r="K156" s="178" t="s">
        <v>134</v>
      </c>
      <c r="L156" s="42"/>
      <c r="M156" s="183" t="s">
        <v>19</v>
      </c>
      <c r="N156" s="184" t="s">
        <v>43</v>
      </c>
      <c r="O156" s="67"/>
      <c r="P156" s="185">
        <f>O156*H156</f>
        <v>0</v>
      </c>
      <c r="Q156" s="185">
        <v>0</v>
      </c>
      <c r="R156" s="185">
        <f>Q156*H156</f>
        <v>0</v>
      </c>
      <c r="S156" s="185">
        <v>0</v>
      </c>
      <c r="T156" s="186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7" t="s">
        <v>89</v>
      </c>
      <c r="AT156" s="187" t="s">
        <v>130</v>
      </c>
      <c r="AU156" s="187" t="s">
        <v>81</v>
      </c>
      <c r="AY156" s="20" t="s">
        <v>128</v>
      </c>
      <c r="BE156" s="188">
        <f>IF(N156="základní",J156,0)</f>
        <v>0</v>
      </c>
      <c r="BF156" s="188">
        <f>IF(N156="snížená",J156,0)</f>
        <v>0</v>
      </c>
      <c r="BG156" s="188">
        <f>IF(N156="zákl. přenesená",J156,0)</f>
        <v>0</v>
      </c>
      <c r="BH156" s="188">
        <f>IF(N156="sníž. přenesená",J156,0)</f>
        <v>0</v>
      </c>
      <c r="BI156" s="188">
        <f>IF(N156="nulová",J156,0)</f>
        <v>0</v>
      </c>
      <c r="BJ156" s="20" t="s">
        <v>79</v>
      </c>
      <c r="BK156" s="188">
        <f>ROUND(I156*H156,2)</f>
        <v>0</v>
      </c>
      <c r="BL156" s="20" t="s">
        <v>89</v>
      </c>
      <c r="BM156" s="187" t="s">
        <v>1088</v>
      </c>
    </row>
    <row r="157" spans="1:65" s="2" customFormat="1">
      <c r="A157" s="37"/>
      <c r="B157" s="38"/>
      <c r="C157" s="39"/>
      <c r="D157" s="189" t="s">
        <v>136</v>
      </c>
      <c r="E157" s="39"/>
      <c r="F157" s="190" t="s">
        <v>1089</v>
      </c>
      <c r="G157" s="39"/>
      <c r="H157" s="39"/>
      <c r="I157" s="191"/>
      <c r="J157" s="39"/>
      <c r="K157" s="39"/>
      <c r="L157" s="42"/>
      <c r="M157" s="192"/>
      <c r="N157" s="193"/>
      <c r="O157" s="67"/>
      <c r="P157" s="67"/>
      <c r="Q157" s="67"/>
      <c r="R157" s="67"/>
      <c r="S157" s="67"/>
      <c r="T157" s="68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20" t="s">
        <v>136</v>
      </c>
      <c r="AU157" s="20" t="s">
        <v>81</v>
      </c>
    </row>
    <row r="158" spans="1:65" s="2" customFormat="1">
      <c r="A158" s="37"/>
      <c r="B158" s="38"/>
      <c r="C158" s="39"/>
      <c r="D158" s="194" t="s">
        <v>138</v>
      </c>
      <c r="E158" s="39"/>
      <c r="F158" s="195" t="s">
        <v>1090</v>
      </c>
      <c r="G158" s="39"/>
      <c r="H158" s="39"/>
      <c r="I158" s="191"/>
      <c r="J158" s="39"/>
      <c r="K158" s="39"/>
      <c r="L158" s="42"/>
      <c r="M158" s="192"/>
      <c r="N158" s="193"/>
      <c r="O158" s="67"/>
      <c r="P158" s="67"/>
      <c r="Q158" s="67"/>
      <c r="R158" s="67"/>
      <c r="S158" s="67"/>
      <c r="T158" s="68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20" t="s">
        <v>138</v>
      </c>
      <c r="AU158" s="20" t="s">
        <v>81</v>
      </c>
    </row>
    <row r="159" spans="1:65" s="2" customFormat="1" ht="16.5" customHeight="1">
      <c r="A159" s="37"/>
      <c r="B159" s="38"/>
      <c r="C159" s="176" t="s">
        <v>275</v>
      </c>
      <c r="D159" s="176" t="s">
        <v>130</v>
      </c>
      <c r="E159" s="177" t="s">
        <v>1091</v>
      </c>
      <c r="F159" s="178" t="s">
        <v>1092</v>
      </c>
      <c r="G159" s="179" t="s">
        <v>133</v>
      </c>
      <c r="H159" s="180">
        <v>274</v>
      </c>
      <c r="I159" s="181"/>
      <c r="J159" s="182">
        <f>ROUND(I159*H159,2)</f>
        <v>0</v>
      </c>
      <c r="K159" s="178" t="s">
        <v>134</v>
      </c>
      <c r="L159" s="42"/>
      <c r="M159" s="183" t="s">
        <v>19</v>
      </c>
      <c r="N159" s="184" t="s">
        <v>43</v>
      </c>
      <c r="O159" s="67"/>
      <c r="P159" s="185">
        <f>O159*H159</f>
        <v>0</v>
      </c>
      <c r="Q159" s="185">
        <v>0</v>
      </c>
      <c r="R159" s="185">
        <f>Q159*H159</f>
        <v>0</v>
      </c>
      <c r="S159" s="185">
        <v>0</v>
      </c>
      <c r="T159" s="186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7" t="s">
        <v>89</v>
      </c>
      <c r="AT159" s="187" t="s">
        <v>130</v>
      </c>
      <c r="AU159" s="187" t="s">
        <v>81</v>
      </c>
      <c r="AY159" s="20" t="s">
        <v>128</v>
      </c>
      <c r="BE159" s="188">
        <f>IF(N159="základní",J159,0)</f>
        <v>0</v>
      </c>
      <c r="BF159" s="188">
        <f>IF(N159="snížená",J159,0)</f>
        <v>0</v>
      </c>
      <c r="BG159" s="188">
        <f>IF(N159="zákl. přenesená",J159,0)</f>
        <v>0</v>
      </c>
      <c r="BH159" s="188">
        <f>IF(N159="sníž. přenesená",J159,0)</f>
        <v>0</v>
      </c>
      <c r="BI159" s="188">
        <f>IF(N159="nulová",J159,0)</f>
        <v>0</v>
      </c>
      <c r="BJ159" s="20" t="s">
        <v>79</v>
      </c>
      <c r="BK159" s="188">
        <f>ROUND(I159*H159,2)</f>
        <v>0</v>
      </c>
      <c r="BL159" s="20" t="s">
        <v>89</v>
      </c>
      <c r="BM159" s="187" t="s">
        <v>1093</v>
      </c>
    </row>
    <row r="160" spans="1:65" s="2" customFormat="1">
      <c r="A160" s="37"/>
      <c r="B160" s="38"/>
      <c r="C160" s="39"/>
      <c r="D160" s="189" t="s">
        <v>136</v>
      </c>
      <c r="E160" s="39"/>
      <c r="F160" s="190" t="s">
        <v>1094</v>
      </c>
      <c r="G160" s="39"/>
      <c r="H160" s="39"/>
      <c r="I160" s="191"/>
      <c r="J160" s="39"/>
      <c r="K160" s="39"/>
      <c r="L160" s="42"/>
      <c r="M160" s="192"/>
      <c r="N160" s="193"/>
      <c r="O160" s="67"/>
      <c r="P160" s="67"/>
      <c r="Q160" s="67"/>
      <c r="R160" s="67"/>
      <c r="S160" s="67"/>
      <c r="T160" s="68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20" t="s">
        <v>136</v>
      </c>
      <c r="AU160" s="20" t="s">
        <v>81</v>
      </c>
    </row>
    <row r="161" spans="1:65" s="2" customFormat="1">
      <c r="A161" s="37"/>
      <c r="B161" s="38"/>
      <c r="C161" s="39"/>
      <c r="D161" s="194" t="s">
        <v>138</v>
      </c>
      <c r="E161" s="39"/>
      <c r="F161" s="195" t="s">
        <v>1095</v>
      </c>
      <c r="G161" s="39"/>
      <c r="H161" s="39"/>
      <c r="I161" s="191"/>
      <c r="J161" s="39"/>
      <c r="K161" s="39"/>
      <c r="L161" s="42"/>
      <c r="M161" s="192"/>
      <c r="N161" s="193"/>
      <c r="O161" s="67"/>
      <c r="P161" s="67"/>
      <c r="Q161" s="67"/>
      <c r="R161" s="67"/>
      <c r="S161" s="67"/>
      <c r="T161" s="68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20" t="s">
        <v>138</v>
      </c>
      <c r="AU161" s="20" t="s">
        <v>81</v>
      </c>
    </row>
    <row r="162" spans="1:65" s="2" customFormat="1" ht="16.5" customHeight="1">
      <c r="A162" s="37"/>
      <c r="B162" s="38"/>
      <c r="C162" s="176" t="s">
        <v>286</v>
      </c>
      <c r="D162" s="176" t="s">
        <v>130</v>
      </c>
      <c r="E162" s="177" t="s">
        <v>1096</v>
      </c>
      <c r="F162" s="178" t="s">
        <v>1097</v>
      </c>
      <c r="G162" s="179" t="s">
        <v>133</v>
      </c>
      <c r="H162" s="180">
        <v>274</v>
      </c>
      <c r="I162" s="181"/>
      <c r="J162" s="182">
        <f>ROUND(I162*H162,2)</f>
        <v>0</v>
      </c>
      <c r="K162" s="178" t="s">
        <v>134</v>
      </c>
      <c r="L162" s="42"/>
      <c r="M162" s="183" t="s">
        <v>19</v>
      </c>
      <c r="N162" s="184" t="s">
        <v>43</v>
      </c>
      <c r="O162" s="67"/>
      <c r="P162" s="185">
        <f>O162*H162</f>
        <v>0</v>
      </c>
      <c r="Q162" s="185">
        <v>0</v>
      </c>
      <c r="R162" s="185">
        <f>Q162*H162</f>
        <v>0</v>
      </c>
      <c r="S162" s="185">
        <v>0</v>
      </c>
      <c r="T162" s="186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7" t="s">
        <v>89</v>
      </c>
      <c r="AT162" s="187" t="s">
        <v>130</v>
      </c>
      <c r="AU162" s="187" t="s">
        <v>81</v>
      </c>
      <c r="AY162" s="20" t="s">
        <v>128</v>
      </c>
      <c r="BE162" s="188">
        <f>IF(N162="základní",J162,0)</f>
        <v>0</v>
      </c>
      <c r="BF162" s="188">
        <f>IF(N162="snížená",J162,0)</f>
        <v>0</v>
      </c>
      <c r="BG162" s="188">
        <f>IF(N162="zákl. přenesená",J162,0)</f>
        <v>0</v>
      </c>
      <c r="BH162" s="188">
        <f>IF(N162="sníž. přenesená",J162,0)</f>
        <v>0</v>
      </c>
      <c r="BI162" s="188">
        <f>IF(N162="nulová",J162,0)</f>
        <v>0</v>
      </c>
      <c r="BJ162" s="20" t="s">
        <v>79</v>
      </c>
      <c r="BK162" s="188">
        <f>ROUND(I162*H162,2)</f>
        <v>0</v>
      </c>
      <c r="BL162" s="20" t="s">
        <v>89</v>
      </c>
      <c r="BM162" s="187" t="s">
        <v>1098</v>
      </c>
    </row>
    <row r="163" spans="1:65" s="2" customFormat="1">
      <c r="A163" s="37"/>
      <c r="B163" s="38"/>
      <c r="C163" s="39"/>
      <c r="D163" s="189" t="s">
        <v>136</v>
      </c>
      <c r="E163" s="39"/>
      <c r="F163" s="190" t="s">
        <v>1099</v>
      </c>
      <c r="G163" s="39"/>
      <c r="H163" s="39"/>
      <c r="I163" s="191"/>
      <c r="J163" s="39"/>
      <c r="K163" s="39"/>
      <c r="L163" s="42"/>
      <c r="M163" s="192"/>
      <c r="N163" s="193"/>
      <c r="O163" s="67"/>
      <c r="P163" s="67"/>
      <c r="Q163" s="67"/>
      <c r="R163" s="67"/>
      <c r="S163" s="67"/>
      <c r="T163" s="68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20" t="s">
        <v>136</v>
      </c>
      <c r="AU163" s="20" t="s">
        <v>81</v>
      </c>
    </row>
    <row r="164" spans="1:65" s="2" customFormat="1">
      <c r="A164" s="37"/>
      <c r="B164" s="38"/>
      <c r="C164" s="39"/>
      <c r="D164" s="194" t="s">
        <v>138</v>
      </c>
      <c r="E164" s="39"/>
      <c r="F164" s="195" t="s">
        <v>1100</v>
      </c>
      <c r="G164" s="39"/>
      <c r="H164" s="39"/>
      <c r="I164" s="191"/>
      <c r="J164" s="39"/>
      <c r="K164" s="39"/>
      <c r="L164" s="42"/>
      <c r="M164" s="192"/>
      <c r="N164" s="193"/>
      <c r="O164" s="67"/>
      <c r="P164" s="67"/>
      <c r="Q164" s="67"/>
      <c r="R164" s="67"/>
      <c r="S164" s="67"/>
      <c r="T164" s="68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20" t="s">
        <v>138</v>
      </c>
      <c r="AU164" s="20" t="s">
        <v>81</v>
      </c>
    </row>
    <row r="165" spans="1:65" s="2" customFormat="1" ht="16.5" customHeight="1">
      <c r="A165" s="37"/>
      <c r="B165" s="38"/>
      <c r="C165" s="176" t="s">
        <v>292</v>
      </c>
      <c r="D165" s="176" t="s">
        <v>130</v>
      </c>
      <c r="E165" s="177" t="s">
        <v>1101</v>
      </c>
      <c r="F165" s="178" t="s">
        <v>1102</v>
      </c>
      <c r="G165" s="179" t="s">
        <v>1103</v>
      </c>
      <c r="H165" s="180">
        <v>1</v>
      </c>
      <c r="I165" s="181"/>
      <c r="J165" s="182">
        <f>ROUND(I165*H165,2)</f>
        <v>0</v>
      </c>
      <c r="K165" s="178" t="s">
        <v>19</v>
      </c>
      <c r="L165" s="42"/>
      <c r="M165" s="183" t="s">
        <v>19</v>
      </c>
      <c r="N165" s="184" t="s">
        <v>43</v>
      </c>
      <c r="O165" s="67"/>
      <c r="P165" s="185">
        <f>O165*H165</f>
        <v>0</v>
      </c>
      <c r="Q165" s="185">
        <v>0</v>
      </c>
      <c r="R165" s="185">
        <f>Q165*H165</f>
        <v>0</v>
      </c>
      <c r="S165" s="185">
        <v>0</v>
      </c>
      <c r="T165" s="186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7" t="s">
        <v>89</v>
      </c>
      <c r="AT165" s="187" t="s">
        <v>130</v>
      </c>
      <c r="AU165" s="187" t="s">
        <v>81</v>
      </c>
      <c r="AY165" s="20" t="s">
        <v>128</v>
      </c>
      <c r="BE165" s="188">
        <f>IF(N165="základní",J165,0)</f>
        <v>0</v>
      </c>
      <c r="BF165" s="188">
        <f>IF(N165="snížená",J165,0)</f>
        <v>0</v>
      </c>
      <c r="BG165" s="188">
        <f>IF(N165="zákl. přenesená",J165,0)</f>
        <v>0</v>
      </c>
      <c r="BH165" s="188">
        <f>IF(N165="sníž. přenesená",J165,0)</f>
        <v>0</v>
      </c>
      <c r="BI165" s="188">
        <f>IF(N165="nulová",J165,0)</f>
        <v>0</v>
      </c>
      <c r="BJ165" s="20" t="s">
        <v>79</v>
      </c>
      <c r="BK165" s="188">
        <f>ROUND(I165*H165,2)</f>
        <v>0</v>
      </c>
      <c r="BL165" s="20" t="s">
        <v>89</v>
      </c>
      <c r="BM165" s="187" t="s">
        <v>1104</v>
      </c>
    </row>
    <row r="166" spans="1:65" s="2" customFormat="1">
      <c r="A166" s="37"/>
      <c r="B166" s="38"/>
      <c r="C166" s="39"/>
      <c r="D166" s="189" t="s">
        <v>136</v>
      </c>
      <c r="E166" s="39"/>
      <c r="F166" s="190" t="s">
        <v>1102</v>
      </c>
      <c r="G166" s="39"/>
      <c r="H166" s="39"/>
      <c r="I166" s="191"/>
      <c r="J166" s="39"/>
      <c r="K166" s="39"/>
      <c r="L166" s="42"/>
      <c r="M166" s="192"/>
      <c r="N166" s="193"/>
      <c r="O166" s="67"/>
      <c r="P166" s="67"/>
      <c r="Q166" s="67"/>
      <c r="R166" s="67"/>
      <c r="S166" s="67"/>
      <c r="T166" s="68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20" t="s">
        <v>136</v>
      </c>
      <c r="AU166" s="20" t="s">
        <v>81</v>
      </c>
    </row>
    <row r="167" spans="1:65" s="2" customFormat="1" ht="341.25">
      <c r="A167" s="37"/>
      <c r="B167" s="38"/>
      <c r="C167" s="39"/>
      <c r="D167" s="189" t="s">
        <v>928</v>
      </c>
      <c r="E167" s="39"/>
      <c r="F167" s="254" t="s">
        <v>1105</v>
      </c>
      <c r="G167" s="39"/>
      <c r="H167" s="39"/>
      <c r="I167" s="191"/>
      <c r="J167" s="39"/>
      <c r="K167" s="39"/>
      <c r="L167" s="42"/>
      <c r="M167" s="192"/>
      <c r="N167" s="193"/>
      <c r="O167" s="67"/>
      <c r="P167" s="67"/>
      <c r="Q167" s="67"/>
      <c r="R167" s="67"/>
      <c r="S167" s="67"/>
      <c r="T167" s="68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20" t="s">
        <v>928</v>
      </c>
      <c r="AU167" s="20" t="s">
        <v>81</v>
      </c>
    </row>
    <row r="168" spans="1:65" s="2" customFormat="1" ht="16.5" customHeight="1">
      <c r="A168" s="37"/>
      <c r="B168" s="38"/>
      <c r="C168" s="176" t="s">
        <v>302</v>
      </c>
      <c r="D168" s="176" t="s">
        <v>130</v>
      </c>
      <c r="E168" s="177" t="s">
        <v>1106</v>
      </c>
      <c r="F168" s="178" t="s">
        <v>1107</v>
      </c>
      <c r="G168" s="179" t="s">
        <v>142</v>
      </c>
      <c r="H168" s="180">
        <v>4.6349999999999998</v>
      </c>
      <c r="I168" s="181"/>
      <c r="J168" s="182">
        <f>ROUND(I168*H168,2)</f>
        <v>0</v>
      </c>
      <c r="K168" s="178" t="s">
        <v>134</v>
      </c>
      <c r="L168" s="42"/>
      <c r="M168" s="183" t="s">
        <v>19</v>
      </c>
      <c r="N168" s="184" t="s">
        <v>43</v>
      </c>
      <c r="O168" s="67"/>
      <c r="P168" s="185">
        <f>O168*H168</f>
        <v>0</v>
      </c>
      <c r="Q168" s="185">
        <v>0</v>
      </c>
      <c r="R168" s="185">
        <f>Q168*H168</f>
        <v>0</v>
      </c>
      <c r="S168" s="185">
        <v>0</v>
      </c>
      <c r="T168" s="186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7" t="s">
        <v>89</v>
      </c>
      <c r="AT168" s="187" t="s">
        <v>130</v>
      </c>
      <c r="AU168" s="187" t="s">
        <v>81</v>
      </c>
      <c r="AY168" s="20" t="s">
        <v>128</v>
      </c>
      <c r="BE168" s="188">
        <f>IF(N168="základní",J168,0)</f>
        <v>0</v>
      </c>
      <c r="BF168" s="188">
        <f>IF(N168="snížená",J168,0)</f>
        <v>0</v>
      </c>
      <c r="BG168" s="188">
        <f>IF(N168="zákl. přenesená",J168,0)</f>
        <v>0</v>
      </c>
      <c r="BH168" s="188">
        <f>IF(N168="sníž. přenesená",J168,0)</f>
        <v>0</v>
      </c>
      <c r="BI168" s="188">
        <f>IF(N168="nulová",J168,0)</f>
        <v>0</v>
      </c>
      <c r="BJ168" s="20" t="s">
        <v>79</v>
      </c>
      <c r="BK168" s="188">
        <f>ROUND(I168*H168,2)</f>
        <v>0</v>
      </c>
      <c r="BL168" s="20" t="s">
        <v>89</v>
      </c>
      <c r="BM168" s="187" t="s">
        <v>1108</v>
      </c>
    </row>
    <row r="169" spans="1:65" s="2" customFormat="1">
      <c r="A169" s="37"/>
      <c r="B169" s="38"/>
      <c r="C169" s="39"/>
      <c r="D169" s="189" t="s">
        <v>136</v>
      </c>
      <c r="E169" s="39"/>
      <c r="F169" s="190" t="s">
        <v>1109</v>
      </c>
      <c r="G169" s="39"/>
      <c r="H169" s="39"/>
      <c r="I169" s="191"/>
      <c r="J169" s="39"/>
      <c r="K169" s="39"/>
      <c r="L169" s="42"/>
      <c r="M169" s="192"/>
      <c r="N169" s="193"/>
      <c r="O169" s="67"/>
      <c r="P169" s="67"/>
      <c r="Q169" s="67"/>
      <c r="R169" s="67"/>
      <c r="S169" s="67"/>
      <c r="T169" s="68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20" t="s">
        <v>136</v>
      </c>
      <c r="AU169" s="20" t="s">
        <v>81</v>
      </c>
    </row>
    <row r="170" spans="1:65" s="2" customFormat="1">
      <c r="A170" s="37"/>
      <c r="B170" s="38"/>
      <c r="C170" s="39"/>
      <c r="D170" s="194" t="s">
        <v>138</v>
      </c>
      <c r="E170" s="39"/>
      <c r="F170" s="195" t="s">
        <v>1110</v>
      </c>
      <c r="G170" s="39"/>
      <c r="H170" s="39"/>
      <c r="I170" s="191"/>
      <c r="J170" s="39"/>
      <c r="K170" s="39"/>
      <c r="L170" s="42"/>
      <c r="M170" s="192"/>
      <c r="N170" s="193"/>
      <c r="O170" s="67"/>
      <c r="P170" s="67"/>
      <c r="Q170" s="67"/>
      <c r="R170" s="67"/>
      <c r="S170" s="67"/>
      <c r="T170" s="68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20" t="s">
        <v>138</v>
      </c>
      <c r="AU170" s="20" t="s">
        <v>81</v>
      </c>
    </row>
    <row r="171" spans="1:65" s="14" customFormat="1">
      <c r="B171" s="207"/>
      <c r="C171" s="208"/>
      <c r="D171" s="189" t="s">
        <v>146</v>
      </c>
      <c r="E171" s="209" t="s">
        <v>19</v>
      </c>
      <c r="F171" s="210" t="s">
        <v>344</v>
      </c>
      <c r="G171" s="208"/>
      <c r="H171" s="209" t="s">
        <v>19</v>
      </c>
      <c r="I171" s="211"/>
      <c r="J171" s="208"/>
      <c r="K171" s="208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146</v>
      </c>
      <c r="AU171" s="216" t="s">
        <v>81</v>
      </c>
      <c r="AV171" s="14" t="s">
        <v>79</v>
      </c>
      <c r="AW171" s="14" t="s">
        <v>32</v>
      </c>
      <c r="AX171" s="14" t="s">
        <v>72</v>
      </c>
      <c r="AY171" s="216" t="s">
        <v>128</v>
      </c>
    </row>
    <row r="172" spans="1:65" s="13" customFormat="1">
      <c r="B172" s="196"/>
      <c r="C172" s="197"/>
      <c r="D172" s="189" t="s">
        <v>146</v>
      </c>
      <c r="E172" s="198" t="s">
        <v>19</v>
      </c>
      <c r="F172" s="199" t="s">
        <v>1111</v>
      </c>
      <c r="G172" s="197"/>
      <c r="H172" s="200">
        <v>309</v>
      </c>
      <c r="I172" s="201"/>
      <c r="J172" s="197"/>
      <c r="K172" s="197"/>
      <c r="L172" s="202"/>
      <c r="M172" s="203"/>
      <c r="N172" s="204"/>
      <c r="O172" s="204"/>
      <c r="P172" s="204"/>
      <c r="Q172" s="204"/>
      <c r="R172" s="204"/>
      <c r="S172" s="204"/>
      <c r="T172" s="205"/>
      <c r="AT172" s="206" t="s">
        <v>146</v>
      </c>
      <c r="AU172" s="206" t="s">
        <v>81</v>
      </c>
      <c r="AV172" s="13" t="s">
        <v>81</v>
      </c>
      <c r="AW172" s="13" t="s">
        <v>32</v>
      </c>
      <c r="AX172" s="13" t="s">
        <v>79</v>
      </c>
      <c r="AY172" s="206" t="s">
        <v>128</v>
      </c>
    </row>
    <row r="173" spans="1:65" s="13" customFormat="1">
      <c r="B173" s="196"/>
      <c r="C173" s="197"/>
      <c r="D173" s="189" t="s">
        <v>146</v>
      </c>
      <c r="E173" s="197"/>
      <c r="F173" s="199" t="s">
        <v>1112</v>
      </c>
      <c r="G173" s="197"/>
      <c r="H173" s="200">
        <v>4.6349999999999998</v>
      </c>
      <c r="I173" s="201"/>
      <c r="J173" s="197"/>
      <c r="K173" s="197"/>
      <c r="L173" s="202"/>
      <c r="M173" s="203"/>
      <c r="N173" s="204"/>
      <c r="O173" s="204"/>
      <c r="P173" s="204"/>
      <c r="Q173" s="204"/>
      <c r="R173" s="204"/>
      <c r="S173" s="204"/>
      <c r="T173" s="205"/>
      <c r="AT173" s="206" t="s">
        <v>146</v>
      </c>
      <c r="AU173" s="206" t="s">
        <v>81</v>
      </c>
      <c r="AV173" s="13" t="s">
        <v>81</v>
      </c>
      <c r="AW173" s="13" t="s">
        <v>4</v>
      </c>
      <c r="AX173" s="13" t="s">
        <v>79</v>
      </c>
      <c r="AY173" s="206" t="s">
        <v>128</v>
      </c>
    </row>
    <row r="174" spans="1:65" s="2" customFormat="1" ht="16.5" customHeight="1">
      <c r="A174" s="37"/>
      <c r="B174" s="38"/>
      <c r="C174" s="176" t="s">
        <v>312</v>
      </c>
      <c r="D174" s="176" t="s">
        <v>130</v>
      </c>
      <c r="E174" s="177" t="s">
        <v>1113</v>
      </c>
      <c r="F174" s="178" t="s">
        <v>1114</v>
      </c>
      <c r="G174" s="179" t="s">
        <v>142</v>
      </c>
      <c r="H174" s="180">
        <v>4.6349999999999998</v>
      </c>
      <c r="I174" s="181"/>
      <c r="J174" s="182">
        <f>ROUND(I174*H174,2)</f>
        <v>0</v>
      </c>
      <c r="K174" s="178" t="s">
        <v>134</v>
      </c>
      <c r="L174" s="42"/>
      <c r="M174" s="183" t="s">
        <v>19</v>
      </c>
      <c r="N174" s="184" t="s">
        <v>43</v>
      </c>
      <c r="O174" s="67"/>
      <c r="P174" s="185">
        <f>O174*H174</f>
        <v>0</v>
      </c>
      <c r="Q174" s="185">
        <v>0</v>
      </c>
      <c r="R174" s="185">
        <f>Q174*H174</f>
        <v>0</v>
      </c>
      <c r="S174" s="185">
        <v>0</v>
      </c>
      <c r="T174" s="186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7" t="s">
        <v>89</v>
      </c>
      <c r="AT174" s="187" t="s">
        <v>130</v>
      </c>
      <c r="AU174" s="187" t="s">
        <v>81</v>
      </c>
      <c r="AY174" s="20" t="s">
        <v>128</v>
      </c>
      <c r="BE174" s="188">
        <f>IF(N174="základní",J174,0)</f>
        <v>0</v>
      </c>
      <c r="BF174" s="188">
        <f>IF(N174="snížená",J174,0)</f>
        <v>0</v>
      </c>
      <c r="BG174" s="188">
        <f>IF(N174="zákl. přenesená",J174,0)</f>
        <v>0</v>
      </c>
      <c r="BH174" s="188">
        <f>IF(N174="sníž. přenesená",J174,0)</f>
        <v>0</v>
      </c>
      <c r="BI174" s="188">
        <f>IF(N174="nulová",J174,0)</f>
        <v>0</v>
      </c>
      <c r="BJ174" s="20" t="s">
        <v>79</v>
      </c>
      <c r="BK174" s="188">
        <f>ROUND(I174*H174,2)</f>
        <v>0</v>
      </c>
      <c r="BL174" s="20" t="s">
        <v>89</v>
      </c>
      <c r="BM174" s="187" t="s">
        <v>1115</v>
      </c>
    </row>
    <row r="175" spans="1:65" s="2" customFormat="1">
      <c r="A175" s="37"/>
      <c r="B175" s="38"/>
      <c r="C175" s="39"/>
      <c r="D175" s="189" t="s">
        <v>136</v>
      </c>
      <c r="E175" s="39"/>
      <c r="F175" s="190" t="s">
        <v>1116</v>
      </c>
      <c r="G175" s="39"/>
      <c r="H175" s="39"/>
      <c r="I175" s="191"/>
      <c r="J175" s="39"/>
      <c r="K175" s="39"/>
      <c r="L175" s="42"/>
      <c r="M175" s="192"/>
      <c r="N175" s="193"/>
      <c r="O175" s="67"/>
      <c r="P175" s="67"/>
      <c r="Q175" s="67"/>
      <c r="R175" s="67"/>
      <c r="S175" s="67"/>
      <c r="T175" s="68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20" t="s">
        <v>136</v>
      </c>
      <c r="AU175" s="20" t="s">
        <v>81</v>
      </c>
    </row>
    <row r="176" spans="1:65" s="2" customFormat="1">
      <c r="A176" s="37"/>
      <c r="B176" s="38"/>
      <c r="C176" s="39"/>
      <c r="D176" s="194" t="s">
        <v>138</v>
      </c>
      <c r="E176" s="39"/>
      <c r="F176" s="195" t="s">
        <v>1117</v>
      </c>
      <c r="G176" s="39"/>
      <c r="H176" s="39"/>
      <c r="I176" s="191"/>
      <c r="J176" s="39"/>
      <c r="K176" s="39"/>
      <c r="L176" s="42"/>
      <c r="M176" s="192"/>
      <c r="N176" s="193"/>
      <c r="O176" s="67"/>
      <c r="P176" s="67"/>
      <c r="Q176" s="67"/>
      <c r="R176" s="67"/>
      <c r="S176" s="67"/>
      <c r="T176" s="68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20" t="s">
        <v>138</v>
      </c>
      <c r="AU176" s="20" t="s">
        <v>81</v>
      </c>
    </row>
    <row r="177" spans="1:65" s="12" customFormat="1" ht="22.9" customHeight="1">
      <c r="B177" s="160"/>
      <c r="C177" s="161"/>
      <c r="D177" s="162" t="s">
        <v>71</v>
      </c>
      <c r="E177" s="174" t="s">
        <v>92</v>
      </c>
      <c r="F177" s="174" t="s">
        <v>337</v>
      </c>
      <c r="G177" s="161"/>
      <c r="H177" s="161"/>
      <c r="I177" s="164"/>
      <c r="J177" s="175">
        <f>BK177</f>
        <v>0</v>
      </c>
      <c r="K177" s="161"/>
      <c r="L177" s="166"/>
      <c r="M177" s="167"/>
      <c r="N177" s="168"/>
      <c r="O177" s="168"/>
      <c r="P177" s="169">
        <f>SUM(P178:P207)</f>
        <v>0</v>
      </c>
      <c r="Q177" s="168"/>
      <c r="R177" s="169">
        <f>SUM(R178:R207)</f>
        <v>155.46639999999999</v>
      </c>
      <c r="S177" s="168"/>
      <c r="T177" s="170">
        <f>SUM(T178:T207)</f>
        <v>0</v>
      </c>
      <c r="AR177" s="171" t="s">
        <v>79</v>
      </c>
      <c r="AT177" s="172" t="s">
        <v>71</v>
      </c>
      <c r="AU177" s="172" t="s">
        <v>79</v>
      </c>
      <c r="AY177" s="171" t="s">
        <v>128</v>
      </c>
      <c r="BK177" s="173">
        <f>SUM(BK178:BK207)</f>
        <v>0</v>
      </c>
    </row>
    <row r="178" spans="1:65" s="2" customFormat="1" ht="16.5" customHeight="1">
      <c r="A178" s="37"/>
      <c r="B178" s="38"/>
      <c r="C178" s="176" t="s">
        <v>7</v>
      </c>
      <c r="D178" s="176" t="s">
        <v>130</v>
      </c>
      <c r="E178" s="177" t="s">
        <v>1118</v>
      </c>
      <c r="F178" s="178" t="s">
        <v>1119</v>
      </c>
      <c r="G178" s="179" t="s">
        <v>133</v>
      </c>
      <c r="H178" s="180">
        <v>27</v>
      </c>
      <c r="I178" s="181"/>
      <c r="J178" s="182">
        <f>ROUND(I178*H178,2)</f>
        <v>0</v>
      </c>
      <c r="K178" s="178" t="s">
        <v>134</v>
      </c>
      <c r="L178" s="42"/>
      <c r="M178" s="183" t="s">
        <v>19</v>
      </c>
      <c r="N178" s="184" t="s">
        <v>43</v>
      </c>
      <c r="O178" s="67"/>
      <c r="P178" s="185">
        <f>O178*H178</f>
        <v>0</v>
      </c>
      <c r="Q178" s="185">
        <v>0</v>
      </c>
      <c r="R178" s="185">
        <f>Q178*H178</f>
        <v>0</v>
      </c>
      <c r="S178" s="185">
        <v>0</v>
      </c>
      <c r="T178" s="186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7" t="s">
        <v>89</v>
      </c>
      <c r="AT178" s="187" t="s">
        <v>130</v>
      </c>
      <c r="AU178" s="187" t="s">
        <v>81</v>
      </c>
      <c r="AY178" s="20" t="s">
        <v>128</v>
      </c>
      <c r="BE178" s="188">
        <f>IF(N178="základní",J178,0)</f>
        <v>0</v>
      </c>
      <c r="BF178" s="188">
        <f>IF(N178="snížená",J178,0)</f>
        <v>0</v>
      </c>
      <c r="BG178" s="188">
        <f>IF(N178="zákl. přenesená",J178,0)</f>
        <v>0</v>
      </c>
      <c r="BH178" s="188">
        <f>IF(N178="sníž. přenesená",J178,0)</f>
        <v>0</v>
      </c>
      <c r="BI178" s="188">
        <f>IF(N178="nulová",J178,0)</f>
        <v>0</v>
      </c>
      <c r="BJ178" s="20" t="s">
        <v>79</v>
      </c>
      <c r="BK178" s="188">
        <f>ROUND(I178*H178,2)</f>
        <v>0</v>
      </c>
      <c r="BL178" s="20" t="s">
        <v>89</v>
      </c>
      <c r="BM178" s="187" t="s">
        <v>1120</v>
      </c>
    </row>
    <row r="179" spans="1:65" s="2" customFormat="1">
      <c r="A179" s="37"/>
      <c r="B179" s="38"/>
      <c r="C179" s="39"/>
      <c r="D179" s="189" t="s">
        <v>136</v>
      </c>
      <c r="E179" s="39"/>
      <c r="F179" s="190" t="s">
        <v>1121</v>
      </c>
      <c r="G179" s="39"/>
      <c r="H179" s="39"/>
      <c r="I179" s="191"/>
      <c r="J179" s="39"/>
      <c r="K179" s="39"/>
      <c r="L179" s="42"/>
      <c r="M179" s="192"/>
      <c r="N179" s="193"/>
      <c r="O179" s="67"/>
      <c r="P179" s="67"/>
      <c r="Q179" s="67"/>
      <c r="R179" s="67"/>
      <c r="S179" s="67"/>
      <c r="T179" s="68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20" t="s">
        <v>136</v>
      </c>
      <c r="AU179" s="20" t="s">
        <v>81</v>
      </c>
    </row>
    <row r="180" spans="1:65" s="2" customFormat="1">
      <c r="A180" s="37"/>
      <c r="B180" s="38"/>
      <c r="C180" s="39"/>
      <c r="D180" s="194" t="s">
        <v>138</v>
      </c>
      <c r="E180" s="39"/>
      <c r="F180" s="195" t="s">
        <v>1122</v>
      </c>
      <c r="G180" s="39"/>
      <c r="H180" s="39"/>
      <c r="I180" s="191"/>
      <c r="J180" s="39"/>
      <c r="K180" s="39"/>
      <c r="L180" s="42"/>
      <c r="M180" s="192"/>
      <c r="N180" s="193"/>
      <c r="O180" s="67"/>
      <c r="P180" s="67"/>
      <c r="Q180" s="67"/>
      <c r="R180" s="67"/>
      <c r="S180" s="67"/>
      <c r="T180" s="68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20" t="s">
        <v>138</v>
      </c>
      <c r="AU180" s="20" t="s">
        <v>81</v>
      </c>
    </row>
    <row r="181" spans="1:65" s="14" customFormat="1">
      <c r="B181" s="207"/>
      <c r="C181" s="208"/>
      <c r="D181" s="189" t="s">
        <v>146</v>
      </c>
      <c r="E181" s="209" t="s">
        <v>19</v>
      </c>
      <c r="F181" s="210" t="s">
        <v>344</v>
      </c>
      <c r="G181" s="208"/>
      <c r="H181" s="209" t="s">
        <v>19</v>
      </c>
      <c r="I181" s="211"/>
      <c r="J181" s="208"/>
      <c r="K181" s="208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146</v>
      </c>
      <c r="AU181" s="216" t="s">
        <v>81</v>
      </c>
      <c r="AV181" s="14" t="s">
        <v>79</v>
      </c>
      <c r="AW181" s="14" t="s">
        <v>32</v>
      </c>
      <c r="AX181" s="14" t="s">
        <v>72</v>
      </c>
      <c r="AY181" s="216" t="s">
        <v>128</v>
      </c>
    </row>
    <row r="182" spans="1:65" s="13" customFormat="1">
      <c r="B182" s="196"/>
      <c r="C182" s="197"/>
      <c r="D182" s="189" t="s">
        <v>146</v>
      </c>
      <c r="E182" s="198" t="s">
        <v>19</v>
      </c>
      <c r="F182" s="199" t="s">
        <v>1123</v>
      </c>
      <c r="G182" s="197"/>
      <c r="H182" s="200">
        <v>27</v>
      </c>
      <c r="I182" s="201"/>
      <c r="J182" s="197"/>
      <c r="K182" s="197"/>
      <c r="L182" s="202"/>
      <c r="M182" s="203"/>
      <c r="N182" s="204"/>
      <c r="O182" s="204"/>
      <c r="P182" s="204"/>
      <c r="Q182" s="204"/>
      <c r="R182" s="204"/>
      <c r="S182" s="204"/>
      <c r="T182" s="205"/>
      <c r="AT182" s="206" t="s">
        <v>146</v>
      </c>
      <c r="AU182" s="206" t="s">
        <v>81</v>
      </c>
      <c r="AV182" s="13" t="s">
        <v>81</v>
      </c>
      <c r="AW182" s="13" t="s">
        <v>32</v>
      </c>
      <c r="AX182" s="13" t="s">
        <v>79</v>
      </c>
      <c r="AY182" s="206" t="s">
        <v>128</v>
      </c>
    </row>
    <row r="183" spans="1:65" s="2" customFormat="1" ht="16.5" customHeight="1">
      <c r="A183" s="37"/>
      <c r="B183" s="38"/>
      <c r="C183" s="176" t="s">
        <v>327</v>
      </c>
      <c r="D183" s="176" t="s">
        <v>130</v>
      </c>
      <c r="E183" s="177" t="s">
        <v>1124</v>
      </c>
      <c r="F183" s="178" t="s">
        <v>1125</v>
      </c>
      <c r="G183" s="179" t="s">
        <v>133</v>
      </c>
      <c r="H183" s="180">
        <v>800</v>
      </c>
      <c r="I183" s="181"/>
      <c r="J183" s="182">
        <f>ROUND(I183*H183,2)</f>
        <v>0</v>
      </c>
      <c r="K183" s="178" t="s">
        <v>134</v>
      </c>
      <c r="L183" s="42"/>
      <c r="M183" s="183" t="s">
        <v>19</v>
      </c>
      <c r="N183" s="184" t="s">
        <v>43</v>
      </c>
      <c r="O183" s="67"/>
      <c r="P183" s="185">
        <f>O183*H183</f>
        <v>0</v>
      </c>
      <c r="Q183" s="185">
        <v>0</v>
      </c>
      <c r="R183" s="185">
        <f>Q183*H183</f>
        <v>0</v>
      </c>
      <c r="S183" s="185">
        <v>0</v>
      </c>
      <c r="T183" s="186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7" t="s">
        <v>89</v>
      </c>
      <c r="AT183" s="187" t="s">
        <v>130</v>
      </c>
      <c r="AU183" s="187" t="s">
        <v>81</v>
      </c>
      <c r="AY183" s="20" t="s">
        <v>128</v>
      </c>
      <c r="BE183" s="188">
        <f>IF(N183="základní",J183,0)</f>
        <v>0</v>
      </c>
      <c r="BF183" s="188">
        <f>IF(N183="snížená",J183,0)</f>
        <v>0</v>
      </c>
      <c r="BG183" s="188">
        <f>IF(N183="zákl. přenesená",J183,0)</f>
        <v>0</v>
      </c>
      <c r="BH183" s="188">
        <f>IF(N183="sníž. přenesená",J183,0)</f>
        <v>0</v>
      </c>
      <c r="BI183" s="188">
        <f>IF(N183="nulová",J183,0)</f>
        <v>0</v>
      </c>
      <c r="BJ183" s="20" t="s">
        <v>79</v>
      </c>
      <c r="BK183" s="188">
        <f>ROUND(I183*H183,2)</f>
        <v>0</v>
      </c>
      <c r="BL183" s="20" t="s">
        <v>89</v>
      </c>
      <c r="BM183" s="187" t="s">
        <v>1126</v>
      </c>
    </row>
    <row r="184" spans="1:65" s="2" customFormat="1">
      <c r="A184" s="37"/>
      <c r="B184" s="38"/>
      <c r="C184" s="39"/>
      <c r="D184" s="189" t="s">
        <v>136</v>
      </c>
      <c r="E184" s="39"/>
      <c r="F184" s="190" t="s">
        <v>1127</v>
      </c>
      <c r="G184" s="39"/>
      <c r="H184" s="39"/>
      <c r="I184" s="191"/>
      <c r="J184" s="39"/>
      <c r="K184" s="39"/>
      <c r="L184" s="42"/>
      <c r="M184" s="192"/>
      <c r="N184" s="193"/>
      <c r="O184" s="67"/>
      <c r="P184" s="67"/>
      <c r="Q184" s="67"/>
      <c r="R184" s="67"/>
      <c r="S184" s="67"/>
      <c r="T184" s="68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20" t="s">
        <v>136</v>
      </c>
      <c r="AU184" s="20" t="s">
        <v>81</v>
      </c>
    </row>
    <row r="185" spans="1:65" s="2" customFormat="1">
      <c r="A185" s="37"/>
      <c r="B185" s="38"/>
      <c r="C185" s="39"/>
      <c r="D185" s="194" t="s">
        <v>138</v>
      </c>
      <c r="E185" s="39"/>
      <c r="F185" s="195" t="s">
        <v>1128</v>
      </c>
      <c r="G185" s="39"/>
      <c r="H185" s="39"/>
      <c r="I185" s="191"/>
      <c r="J185" s="39"/>
      <c r="K185" s="39"/>
      <c r="L185" s="42"/>
      <c r="M185" s="192"/>
      <c r="N185" s="193"/>
      <c r="O185" s="67"/>
      <c r="P185" s="67"/>
      <c r="Q185" s="67"/>
      <c r="R185" s="67"/>
      <c r="S185" s="67"/>
      <c r="T185" s="68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20" t="s">
        <v>138</v>
      </c>
      <c r="AU185" s="20" t="s">
        <v>81</v>
      </c>
    </row>
    <row r="186" spans="1:65" s="14" customFormat="1">
      <c r="B186" s="207"/>
      <c r="C186" s="208"/>
      <c r="D186" s="189" t="s">
        <v>146</v>
      </c>
      <c r="E186" s="209" t="s">
        <v>19</v>
      </c>
      <c r="F186" s="210" t="s">
        <v>344</v>
      </c>
      <c r="G186" s="208"/>
      <c r="H186" s="209" t="s">
        <v>19</v>
      </c>
      <c r="I186" s="211"/>
      <c r="J186" s="208"/>
      <c r="K186" s="208"/>
      <c r="L186" s="212"/>
      <c r="M186" s="213"/>
      <c r="N186" s="214"/>
      <c r="O186" s="214"/>
      <c r="P186" s="214"/>
      <c r="Q186" s="214"/>
      <c r="R186" s="214"/>
      <c r="S186" s="214"/>
      <c r="T186" s="215"/>
      <c r="AT186" s="216" t="s">
        <v>146</v>
      </c>
      <c r="AU186" s="216" t="s">
        <v>81</v>
      </c>
      <c r="AV186" s="14" t="s">
        <v>79</v>
      </c>
      <c r="AW186" s="14" t="s">
        <v>32</v>
      </c>
      <c r="AX186" s="14" t="s">
        <v>72</v>
      </c>
      <c r="AY186" s="216" t="s">
        <v>128</v>
      </c>
    </row>
    <row r="187" spans="1:65" s="13" customFormat="1">
      <c r="B187" s="196"/>
      <c r="C187" s="197"/>
      <c r="D187" s="189" t="s">
        <v>146</v>
      </c>
      <c r="E187" s="198" t="s">
        <v>19</v>
      </c>
      <c r="F187" s="199" t="s">
        <v>1129</v>
      </c>
      <c r="G187" s="197"/>
      <c r="H187" s="200">
        <v>800</v>
      </c>
      <c r="I187" s="201"/>
      <c r="J187" s="197"/>
      <c r="K187" s="197"/>
      <c r="L187" s="202"/>
      <c r="M187" s="203"/>
      <c r="N187" s="204"/>
      <c r="O187" s="204"/>
      <c r="P187" s="204"/>
      <c r="Q187" s="204"/>
      <c r="R187" s="204"/>
      <c r="S187" s="204"/>
      <c r="T187" s="205"/>
      <c r="AT187" s="206" t="s">
        <v>146</v>
      </c>
      <c r="AU187" s="206" t="s">
        <v>81</v>
      </c>
      <c r="AV187" s="13" t="s">
        <v>81</v>
      </c>
      <c r="AW187" s="13" t="s">
        <v>32</v>
      </c>
      <c r="AX187" s="13" t="s">
        <v>79</v>
      </c>
      <c r="AY187" s="206" t="s">
        <v>128</v>
      </c>
    </row>
    <row r="188" spans="1:65" s="2" customFormat="1" ht="16.5" customHeight="1">
      <c r="A188" s="37"/>
      <c r="B188" s="38"/>
      <c r="C188" s="176" t="s">
        <v>338</v>
      </c>
      <c r="D188" s="176" t="s">
        <v>130</v>
      </c>
      <c r="E188" s="177" t="s">
        <v>339</v>
      </c>
      <c r="F188" s="178" t="s">
        <v>340</v>
      </c>
      <c r="G188" s="179" t="s">
        <v>133</v>
      </c>
      <c r="H188" s="180">
        <v>373</v>
      </c>
      <c r="I188" s="181"/>
      <c r="J188" s="182">
        <f>ROUND(I188*H188,2)</f>
        <v>0</v>
      </c>
      <c r="K188" s="178" t="s">
        <v>134</v>
      </c>
      <c r="L188" s="42"/>
      <c r="M188" s="183" t="s">
        <v>19</v>
      </c>
      <c r="N188" s="184" t="s">
        <v>43</v>
      </c>
      <c r="O188" s="67"/>
      <c r="P188" s="185">
        <f>O188*H188</f>
        <v>0</v>
      </c>
      <c r="Q188" s="185">
        <v>0</v>
      </c>
      <c r="R188" s="185">
        <f>Q188*H188</f>
        <v>0</v>
      </c>
      <c r="S188" s="185">
        <v>0</v>
      </c>
      <c r="T188" s="186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7" t="s">
        <v>89</v>
      </c>
      <c r="AT188" s="187" t="s">
        <v>130</v>
      </c>
      <c r="AU188" s="187" t="s">
        <v>81</v>
      </c>
      <c r="AY188" s="20" t="s">
        <v>128</v>
      </c>
      <c r="BE188" s="188">
        <f>IF(N188="základní",J188,0)</f>
        <v>0</v>
      </c>
      <c r="BF188" s="188">
        <f>IF(N188="snížená",J188,0)</f>
        <v>0</v>
      </c>
      <c r="BG188" s="188">
        <f>IF(N188="zákl. přenesená",J188,0)</f>
        <v>0</v>
      </c>
      <c r="BH188" s="188">
        <f>IF(N188="sníž. přenesená",J188,0)</f>
        <v>0</v>
      </c>
      <c r="BI188" s="188">
        <f>IF(N188="nulová",J188,0)</f>
        <v>0</v>
      </c>
      <c r="BJ188" s="20" t="s">
        <v>79</v>
      </c>
      <c r="BK188" s="188">
        <f>ROUND(I188*H188,2)</f>
        <v>0</v>
      </c>
      <c r="BL188" s="20" t="s">
        <v>89</v>
      </c>
      <c r="BM188" s="187" t="s">
        <v>1130</v>
      </c>
    </row>
    <row r="189" spans="1:65" s="2" customFormat="1">
      <c r="A189" s="37"/>
      <c r="B189" s="38"/>
      <c r="C189" s="39"/>
      <c r="D189" s="189" t="s">
        <v>136</v>
      </c>
      <c r="E189" s="39"/>
      <c r="F189" s="190" t="s">
        <v>342</v>
      </c>
      <c r="G189" s="39"/>
      <c r="H189" s="39"/>
      <c r="I189" s="191"/>
      <c r="J189" s="39"/>
      <c r="K189" s="39"/>
      <c r="L189" s="42"/>
      <c r="M189" s="192"/>
      <c r="N189" s="193"/>
      <c r="O189" s="67"/>
      <c r="P189" s="67"/>
      <c r="Q189" s="67"/>
      <c r="R189" s="67"/>
      <c r="S189" s="67"/>
      <c r="T189" s="68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20" t="s">
        <v>136</v>
      </c>
      <c r="AU189" s="20" t="s">
        <v>81</v>
      </c>
    </row>
    <row r="190" spans="1:65" s="2" customFormat="1">
      <c r="A190" s="37"/>
      <c r="B190" s="38"/>
      <c r="C190" s="39"/>
      <c r="D190" s="194" t="s">
        <v>138</v>
      </c>
      <c r="E190" s="39"/>
      <c r="F190" s="195" t="s">
        <v>343</v>
      </c>
      <c r="G190" s="39"/>
      <c r="H190" s="39"/>
      <c r="I190" s="191"/>
      <c r="J190" s="39"/>
      <c r="K190" s="39"/>
      <c r="L190" s="42"/>
      <c r="M190" s="192"/>
      <c r="N190" s="193"/>
      <c r="O190" s="67"/>
      <c r="P190" s="67"/>
      <c r="Q190" s="67"/>
      <c r="R190" s="67"/>
      <c r="S190" s="67"/>
      <c r="T190" s="68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20" t="s">
        <v>138</v>
      </c>
      <c r="AU190" s="20" t="s">
        <v>81</v>
      </c>
    </row>
    <row r="191" spans="1:65" s="14" customFormat="1">
      <c r="B191" s="207"/>
      <c r="C191" s="208"/>
      <c r="D191" s="189" t="s">
        <v>146</v>
      </c>
      <c r="E191" s="209" t="s">
        <v>19</v>
      </c>
      <c r="F191" s="210" t="s">
        <v>344</v>
      </c>
      <c r="G191" s="208"/>
      <c r="H191" s="209" t="s">
        <v>19</v>
      </c>
      <c r="I191" s="211"/>
      <c r="J191" s="208"/>
      <c r="K191" s="208"/>
      <c r="L191" s="212"/>
      <c r="M191" s="213"/>
      <c r="N191" s="214"/>
      <c r="O191" s="214"/>
      <c r="P191" s="214"/>
      <c r="Q191" s="214"/>
      <c r="R191" s="214"/>
      <c r="S191" s="214"/>
      <c r="T191" s="215"/>
      <c r="AT191" s="216" t="s">
        <v>146</v>
      </c>
      <c r="AU191" s="216" t="s">
        <v>81</v>
      </c>
      <c r="AV191" s="14" t="s">
        <v>79</v>
      </c>
      <c r="AW191" s="14" t="s">
        <v>32</v>
      </c>
      <c r="AX191" s="14" t="s">
        <v>72</v>
      </c>
      <c r="AY191" s="216" t="s">
        <v>128</v>
      </c>
    </row>
    <row r="192" spans="1:65" s="13" customFormat="1">
      <c r="B192" s="196"/>
      <c r="C192" s="197"/>
      <c r="D192" s="189" t="s">
        <v>146</v>
      </c>
      <c r="E192" s="198" t="s">
        <v>19</v>
      </c>
      <c r="F192" s="199" t="s">
        <v>345</v>
      </c>
      <c r="G192" s="197"/>
      <c r="H192" s="200">
        <v>373</v>
      </c>
      <c r="I192" s="201"/>
      <c r="J192" s="197"/>
      <c r="K192" s="197"/>
      <c r="L192" s="202"/>
      <c r="M192" s="203"/>
      <c r="N192" s="204"/>
      <c r="O192" s="204"/>
      <c r="P192" s="204"/>
      <c r="Q192" s="204"/>
      <c r="R192" s="204"/>
      <c r="S192" s="204"/>
      <c r="T192" s="205"/>
      <c r="AT192" s="206" t="s">
        <v>146</v>
      </c>
      <c r="AU192" s="206" t="s">
        <v>81</v>
      </c>
      <c r="AV192" s="13" t="s">
        <v>81</v>
      </c>
      <c r="AW192" s="13" t="s">
        <v>32</v>
      </c>
      <c r="AX192" s="13" t="s">
        <v>79</v>
      </c>
      <c r="AY192" s="206" t="s">
        <v>128</v>
      </c>
    </row>
    <row r="193" spans="1:65" s="2" customFormat="1" ht="21.75" customHeight="1">
      <c r="A193" s="37"/>
      <c r="B193" s="38"/>
      <c r="C193" s="176" t="s">
        <v>346</v>
      </c>
      <c r="D193" s="176" t="s">
        <v>130</v>
      </c>
      <c r="E193" s="177" t="s">
        <v>1131</v>
      </c>
      <c r="F193" s="178" t="s">
        <v>1132</v>
      </c>
      <c r="G193" s="179" t="s">
        <v>133</v>
      </c>
      <c r="H193" s="180">
        <v>27</v>
      </c>
      <c r="I193" s="181"/>
      <c r="J193" s="182">
        <f>ROUND(I193*H193,2)</f>
        <v>0</v>
      </c>
      <c r="K193" s="178" t="s">
        <v>134</v>
      </c>
      <c r="L193" s="42"/>
      <c r="M193" s="183" t="s">
        <v>19</v>
      </c>
      <c r="N193" s="184" t="s">
        <v>43</v>
      </c>
      <c r="O193" s="67"/>
      <c r="P193" s="185">
        <f>O193*H193</f>
        <v>0</v>
      </c>
      <c r="Q193" s="185">
        <v>0</v>
      </c>
      <c r="R193" s="185">
        <f>Q193*H193</f>
        <v>0</v>
      </c>
      <c r="S193" s="185">
        <v>0</v>
      </c>
      <c r="T193" s="186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7" t="s">
        <v>89</v>
      </c>
      <c r="AT193" s="187" t="s">
        <v>130</v>
      </c>
      <c r="AU193" s="187" t="s">
        <v>81</v>
      </c>
      <c r="AY193" s="20" t="s">
        <v>128</v>
      </c>
      <c r="BE193" s="188">
        <f>IF(N193="základní",J193,0)</f>
        <v>0</v>
      </c>
      <c r="BF193" s="188">
        <f>IF(N193="snížená",J193,0)</f>
        <v>0</v>
      </c>
      <c r="BG193" s="188">
        <f>IF(N193="zákl. přenesená",J193,0)</f>
        <v>0</v>
      </c>
      <c r="BH193" s="188">
        <f>IF(N193="sníž. přenesená",J193,0)</f>
        <v>0</v>
      </c>
      <c r="BI193" s="188">
        <f>IF(N193="nulová",J193,0)</f>
        <v>0</v>
      </c>
      <c r="BJ193" s="20" t="s">
        <v>79</v>
      </c>
      <c r="BK193" s="188">
        <f>ROUND(I193*H193,2)</f>
        <v>0</v>
      </c>
      <c r="BL193" s="20" t="s">
        <v>89</v>
      </c>
      <c r="BM193" s="187" t="s">
        <v>1133</v>
      </c>
    </row>
    <row r="194" spans="1:65" s="2" customFormat="1">
      <c r="A194" s="37"/>
      <c r="B194" s="38"/>
      <c r="C194" s="39"/>
      <c r="D194" s="189" t="s">
        <v>136</v>
      </c>
      <c r="E194" s="39"/>
      <c r="F194" s="190" t="s">
        <v>1132</v>
      </c>
      <c r="G194" s="39"/>
      <c r="H194" s="39"/>
      <c r="I194" s="191"/>
      <c r="J194" s="39"/>
      <c r="K194" s="39"/>
      <c r="L194" s="42"/>
      <c r="M194" s="192"/>
      <c r="N194" s="193"/>
      <c r="O194" s="67"/>
      <c r="P194" s="67"/>
      <c r="Q194" s="67"/>
      <c r="R194" s="67"/>
      <c r="S194" s="67"/>
      <c r="T194" s="68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20" t="s">
        <v>136</v>
      </c>
      <c r="AU194" s="20" t="s">
        <v>81</v>
      </c>
    </row>
    <row r="195" spans="1:65" s="2" customFormat="1">
      <c r="A195" s="37"/>
      <c r="B195" s="38"/>
      <c r="C195" s="39"/>
      <c r="D195" s="194" t="s">
        <v>138</v>
      </c>
      <c r="E195" s="39"/>
      <c r="F195" s="195" t="s">
        <v>1134</v>
      </c>
      <c r="G195" s="39"/>
      <c r="H195" s="39"/>
      <c r="I195" s="191"/>
      <c r="J195" s="39"/>
      <c r="K195" s="39"/>
      <c r="L195" s="42"/>
      <c r="M195" s="192"/>
      <c r="N195" s="193"/>
      <c r="O195" s="67"/>
      <c r="P195" s="67"/>
      <c r="Q195" s="67"/>
      <c r="R195" s="67"/>
      <c r="S195" s="67"/>
      <c r="T195" s="68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20" t="s">
        <v>138</v>
      </c>
      <c r="AU195" s="20" t="s">
        <v>81</v>
      </c>
    </row>
    <row r="196" spans="1:65" s="14" customFormat="1">
      <c r="B196" s="207"/>
      <c r="C196" s="208"/>
      <c r="D196" s="189" t="s">
        <v>146</v>
      </c>
      <c r="E196" s="209" t="s">
        <v>19</v>
      </c>
      <c r="F196" s="210" t="s">
        <v>344</v>
      </c>
      <c r="G196" s="208"/>
      <c r="H196" s="209" t="s">
        <v>19</v>
      </c>
      <c r="I196" s="211"/>
      <c r="J196" s="208"/>
      <c r="K196" s="208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146</v>
      </c>
      <c r="AU196" s="216" t="s">
        <v>81</v>
      </c>
      <c r="AV196" s="14" t="s">
        <v>79</v>
      </c>
      <c r="AW196" s="14" t="s">
        <v>32</v>
      </c>
      <c r="AX196" s="14" t="s">
        <v>72</v>
      </c>
      <c r="AY196" s="216" t="s">
        <v>128</v>
      </c>
    </row>
    <row r="197" spans="1:65" s="13" customFormat="1">
      <c r="B197" s="196"/>
      <c r="C197" s="197"/>
      <c r="D197" s="189" t="s">
        <v>146</v>
      </c>
      <c r="E197" s="198" t="s">
        <v>19</v>
      </c>
      <c r="F197" s="199" t="s">
        <v>1135</v>
      </c>
      <c r="G197" s="197"/>
      <c r="H197" s="200">
        <v>27</v>
      </c>
      <c r="I197" s="201"/>
      <c r="J197" s="197"/>
      <c r="K197" s="197"/>
      <c r="L197" s="202"/>
      <c r="M197" s="203"/>
      <c r="N197" s="204"/>
      <c r="O197" s="204"/>
      <c r="P197" s="204"/>
      <c r="Q197" s="204"/>
      <c r="R197" s="204"/>
      <c r="S197" s="204"/>
      <c r="T197" s="205"/>
      <c r="AT197" s="206" t="s">
        <v>146</v>
      </c>
      <c r="AU197" s="206" t="s">
        <v>81</v>
      </c>
      <c r="AV197" s="13" t="s">
        <v>81</v>
      </c>
      <c r="AW197" s="13" t="s">
        <v>32</v>
      </c>
      <c r="AX197" s="13" t="s">
        <v>79</v>
      </c>
      <c r="AY197" s="206" t="s">
        <v>128</v>
      </c>
    </row>
    <row r="198" spans="1:65" s="2" customFormat="1" ht="16.5" customHeight="1">
      <c r="A198" s="37"/>
      <c r="B198" s="38"/>
      <c r="C198" s="176" t="s">
        <v>352</v>
      </c>
      <c r="D198" s="176" t="s">
        <v>130</v>
      </c>
      <c r="E198" s="177" t="s">
        <v>1136</v>
      </c>
      <c r="F198" s="178" t="s">
        <v>1137</v>
      </c>
      <c r="G198" s="179" t="s">
        <v>376</v>
      </c>
      <c r="H198" s="180">
        <v>4</v>
      </c>
      <c r="I198" s="181"/>
      <c r="J198" s="182">
        <f>ROUND(I198*H198,2)</f>
        <v>0</v>
      </c>
      <c r="K198" s="178" t="s">
        <v>19</v>
      </c>
      <c r="L198" s="42"/>
      <c r="M198" s="183" t="s">
        <v>19</v>
      </c>
      <c r="N198" s="184" t="s">
        <v>43</v>
      </c>
      <c r="O198" s="67"/>
      <c r="P198" s="185">
        <f>O198*H198</f>
        <v>0</v>
      </c>
      <c r="Q198" s="185">
        <v>0</v>
      </c>
      <c r="R198" s="185">
        <f>Q198*H198</f>
        <v>0</v>
      </c>
      <c r="S198" s="185">
        <v>0</v>
      </c>
      <c r="T198" s="186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87" t="s">
        <v>89</v>
      </c>
      <c r="AT198" s="187" t="s">
        <v>130</v>
      </c>
      <c r="AU198" s="187" t="s">
        <v>81</v>
      </c>
      <c r="AY198" s="20" t="s">
        <v>128</v>
      </c>
      <c r="BE198" s="188">
        <f>IF(N198="základní",J198,0)</f>
        <v>0</v>
      </c>
      <c r="BF198" s="188">
        <f>IF(N198="snížená",J198,0)</f>
        <v>0</v>
      </c>
      <c r="BG198" s="188">
        <f>IF(N198="zákl. přenesená",J198,0)</f>
        <v>0</v>
      </c>
      <c r="BH198" s="188">
        <f>IF(N198="sníž. přenesená",J198,0)</f>
        <v>0</v>
      </c>
      <c r="BI198" s="188">
        <f>IF(N198="nulová",J198,0)</f>
        <v>0</v>
      </c>
      <c r="BJ198" s="20" t="s">
        <v>79</v>
      </c>
      <c r="BK198" s="188">
        <f>ROUND(I198*H198,2)</f>
        <v>0</v>
      </c>
      <c r="BL198" s="20" t="s">
        <v>89</v>
      </c>
      <c r="BM198" s="187" t="s">
        <v>1138</v>
      </c>
    </row>
    <row r="199" spans="1:65" s="2" customFormat="1">
      <c r="A199" s="37"/>
      <c r="B199" s="38"/>
      <c r="C199" s="39"/>
      <c r="D199" s="189" t="s">
        <v>136</v>
      </c>
      <c r="E199" s="39"/>
      <c r="F199" s="190" t="s">
        <v>1137</v>
      </c>
      <c r="G199" s="39"/>
      <c r="H199" s="39"/>
      <c r="I199" s="191"/>
      <c r="J199" s="39"/>
      <c r="K199" s="39"/>
      <c r="L199" s="42"/>
      <c r="M199" s="192"/>
      <c r="N199" s="193"/>
      <c r="O199" s="67"/>
      <c r="P199" s="67"/>
      <c r="Q199" s="67"/>
      <c r="R199" s="67"/>
      <c r="S199" s="67"/>
      <c r="T199" s="68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20" t="s">
        <v>136</v>
      </c>
      <c r="AU199" s="20" t="s">
        <v>81</v>
      </c>
    </row>
    <row r="200" spans="1:65" s="2" customFormat="1" ht="16.5" customHeight="1">
      <c r="A200" s="37"/>
      <c r="B200" s="38"/>
      <c r="C200" s="176" t="s">
        <v>358</v>
      </c>
      <c r="D200" s="176" t="s">
        <v>130</v>
      </c>
      <c r="E200" s="177" t="s">
        <v>347</v>
      </c>
      <c r="F200" s="178" t="s">
        <v>348</v>
      </c>
      <c r="G200" s="179" t="s">
        <v>133</v>
      </c>
      <c r="H200" s="180">
        <v>373</v>
      </c>
      <c r="I200" s="181"/>
      <c r="J200" s="182">
        <f>ROUND(I200*H200,2)</f>
        <v>0</v>
      </c>
      <c r="K200" s="178" t="s">
        <v>134</v>
      </c>
      <c r="L200" s="42"/>
      <c r="M200" s="183" t="s">
        <v>19</v>
      </c>
      <c r="N200" s="184" t="s">
        <v>43</v>
      </c>
      <c r="O200" s="67"/>
      <c r="P200" s="185">
        <f>O200*H200</f>
        <v>0</v>
      </c>
      <c r="Q200" s="185">
        <v>0.1837</v>
      </c>
      <c r="R200" s="185">
        <f>Q200*H200</f>
        <v>68.520099999999999</v>
      </c>
      <c r="S200" s="185">
        <v>0</v>
      </c>
      <c r="T200" s="186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87" t="s">
        <v>89</v>
      </c>
      <c r="AT200" s="187" t="s">
        <v>130</v>
      </c>
      <c r="AU200" s="187" t="s">
        <v>81</v>
      </c>
      <c r="AY200" s="20" t="s">
        <v>128</v>
      </c>
      <c r="BE200" s="188">
        <f>IF(N200="základní",J200,0)</f>
        <v>0</v>
      </c>
      <c r="BF200" s="188">
        <f>IF(N200="snížená",J200,0)</f>
        <v>0</v>
      </c>
      <c r="BG200" s="188">
        <f>IF(N200="zákl. přenesená",J200,0)</f>
        <v>0</v>
      </c>
      <c r="BH200" s="188">
        <f>IF(N200="sníž. přenesená",J200,0)</f>
        <v>0</v>
      </c>
      <c r="BI200" s="188">
        <f>IF(N200="nulová",J200,0)</f>
        <v>0</v>
      </c>
      <c r="BJ200" s="20" t="s">
        <v>79</v>
      </c>
      <c r="BK200" s="188">
        <f>ROUND(I200*H200,2)</f>
        <v>0</v>
      </c>
      <c r="BL200" s="20" t="s">
        <v>89</v>
      </c>
      <c r="BM200" s="187" t="s">
        <v>1139</v>
      </c>
    </row>
    <row r="201" spans="1:65" s="2" customFormat="1" ht="19.5">
      <c r="A201" s="37"/>
      <c r="B201" s="38"/>
      <c r="C201" s="39"/>
      <c r="D201" s="189" t="s">
        <v>136</v>
      </c>
      <c r="E201" s="39"/>
      <c r="F201" s="190" t="s">
        <v>350</v>
      </c>
      <c r="G201" s="39"/>
      <c r="H201" s="39"/>
      <c r="I201" s="191"/>
      <c r="J201" s="39"/>
      <c r="K201" s="39"/>
      <c r="L201" s="42"/>
      <c r="M201" s="192"/>
      <c r="N201" s="193"/>
      <c r="O201" s="67"/>
      <c r="P201" s="67"/>
      <c r="Q201" s="67"/>
      <c r="R201" s="67"/>
      <c r="S201" s="67"/>
      <c r="T201" s="68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20" t="s">
        <v>136</v>
      </c>
      <c r="AU201" s="20" t="s">
        <v>81</v>
      </c>
    </row>
    <row r="202" spans="1:65" s="2" customFormat="1">
      <c r="A202" s="37"/>
      <c r="B202" s="38"/>
      <c r="C202" s="39"/>
      <c r="D202" s="194" t="s">
        <v>138</v>
      </c>
      <c r="E202" s="39"/>
      <c r="F202" s="195" t="s">
        <v>351</v>
      </c>
      <c r="G202" s="39"/>
      <c r="H202" s="39"/>
      <c r="I202" s="191"/>
      <c r="J202" s="39"/>
      <c r="K202" s="39"/>
      <c r="L202" s="42"/>
      <c r="M202" s="192"/>
      <c r="N202" s="193"/>
      <c r="O202" s="67"/>
      <c r="P202" s="67"/>
      <c r="Q202" s="67"/>
      <c r="R202" s="67"/>
      <c r="S202" s="67"/>
      <c r="T202" s="68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20" t="s">
        <v>138</v>
      </c>
      <c r="AU202" s="20" t="s">
        <v>81</v>
      </c>
    </row>
    <row r="203" spans="1:65" s="2" customFormat="1" ht="16.5" customHeight="1">
      <c r="A203" s="37"/>
      <c r="B203" s="38"/>
      <c r="C203" s="232" t="s">
        <v>363</v>
      </c>
      <c r="D203" s="232" t="s">
        <v>353</v>
      </c>
      <c r="E203" s="233" t="s">
        <v>354</v>
      </c>
      <c r="F203" s="234" t="s">
        <v>355</v>
      </c>
      <c r="G203" s="235" t="s">
        <v>133</v>
      </c>
      <c r="H203" s="236">
        <v>391.65</v>
      </c>
      <c r="I203" s="237"/>
      <c r="J203" s="238">
        <f>ROUND(I203*H203,2)</f>
        <v>0</v>
      </c>
      <c r="K203" s="234" t="s">
        <v>19</v>
      </c>
      <c r="L203" s="239"/>
      <c r="M203" s="240" t="s">
        <v>19</v>
      </c>
      <c r="N203" s="241" t="s">
        <v>43</v>
      </c>
      <c r="O203" s="67"/>
      <c r="P203" s="185">
        <f>O203*H203</f>
        <v>0</v>
      </c>
      <c r="Q203" s="185">
        <v>0.222</v>
      </c>
      <c r="R203" s="185">
        <f>Q203*H203</f>
        <v>86.946299999999994</v>
      </c>
      <c r="S203" s="185">
        <v>0</v>
      </c>
      <c r="T203" s="186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87" t="s">
        <v>214</v>
      </c>
      <c r="AT203" s="187" t="s">
        <v>353</v>
      </c>
      <c r="AU203" s="187" t="s">
        <v>81</v>
      </c>
      <c r="AY203" s="20" t="s">
        <v>128</v>
      </c>
      <c r="BE203" s="188">
        <f>IF(N203="základní",J203,0)</f>
        <v>0</v>
      </c>
      <c r="BF203" s="188">
        <f>IF(N203="snížená",J203,0)</f>
        <v>0</v>
      </c>
      <c r="BG203" s="188">
        <f>IF(N203="zákl. přenesená",J203,0)</f>
        <v>0</v>
      </c>
      <c r="BH203" s="188">
        <f>IF(N203="sníž. přenesená",J203,0)</f>
        <v>0</v>
      </c>
      <c r="BI203" s="188">
        <f>IF(N203="nulová",J203,0)</f>
        <v>0</v>
      </c>
      <c r="BJ203" s="20" t="s">
        <v>79</v>
      </c>
      <c r="BK203" s="188">
        <f>ROUND(I203*H203,2)</f>
        <v>0</v>
      </c>
      <c r="BL203" s="20" t="s">
        <v>89</v>
      </c>
      <c r="BM203" s="187" t="s">
        <v>1140</v>
      </c>
    </row>
    <row r="204" spans="1:65" s="2" customFormat="1">
      <c r="A204" s="37"/>
      <c r="B204" s="38"/>
      <c r="C204" s="39"/>
      <c r="D204" s="189" t="s">
        <v>136</v>
      </c>
      <c r="E204" s="39"/>
      <c r="F204" s="190" t="s">
        <v>355</v>
      </c>
      <c r="G204" s="39"/>
      <c r="H204" s="39"/>
      <c r="I204" s="191"/>
      <c r="J204" s="39"/>
      <c r="K204" s="39"/>
      <c r="L204" s="42"/>
      <c r="M204" s="192"/>
      <c r="N204" s="193"/>
      <c r="O204" s="67"/>
      <c r="P204" s="67"/>
      <c r="Q204" s="67"/>
      <c r="R204" s="67"/>
      <c r="S204" s="67"/>
      <c r="T204" s="68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20" t="s">
        <v>136</v>
      </c>
      <c r="AU204" s="20" t="s">
        <v>81</v>
      </c>
    </row>
    <row r="205" spans="1:65" s="13" customFormat="1">
      <c r="B205" s="196"/>
      <c r="C205" s="197"/>
      <c r="D205" s="189" t="s">
        <v>146</v>
      </c>
      <c r="E205" s="197"/>
      <c r="F205" s="199" t="s">
        <v>357</v>
      </c>
      <c r="G205" s="197"/>
      <c r="H205" s="200">
        <v>391.65</v>
      </c>
      <c r="I205" s="201"/>
      <c r="J205" s="197"/>
      <c r="K205" s="197"/>
      <c r="L205" s="202"/>
      <c r="M205" s="203"/>
      <c r="N205" s="204"/>
      <c r="O205" s="204"/>
      <c r="P205" s="204"/>
      <c r="Q205" s="204"/>
      <c r="R205" s="204"/>
      <c r="S205" s="204"/>
      <c r="T205" s="205"/>
      <c r="AT205" s="206" t="s">
        <v>146</v>
      </c>
      <c r="AU205" s="206" t="s">
        <v>81</v>
      </c>
      <c r="AV205" s="13" t="s">
        <v>81</v>
      </c>
      <c r="AW205" s="13" t="s">
        <v>4</v>
      </c>
      <c r="AX205" s="13" t="s">
        <v>79</v>
      </c>
      <c r="AY205" s="206" t="s">
        <v>128</v>
      </c>
    </row>
    <row r="206" spans="1:65" s="2" customFormat="1" ht="16.5" customHeight="1">
      <c r="A206" s="37"/>
      <c r="B206" s="38"/>
      <c r="C206" s="176" t="s">
        <v>373</v>
      </c>
      <c r="D206" s="176" t="s">
        <v>130</v>
      </c>
      <c r="E206" s="177" t="s">
        <v>359</v>
      </c>
      <c r="F206" s="178" t="s">
        <v>360</v>
      </c>
      <c r="G206" s="179" t="s">
        <v>133</v>
      </c>
      <c r="H206" s="180">
        <v>373</v>
      </c>
      <c r="I206" s="181"/>
      <c r="J206" s="182">
        <f>ROUND(I206*H206,2)</f>
        <v>0</v>
      </c>
      <c r="K206" s="178" t="s">
        <v>19</v>
      </c>
      <c r="L206" s="42"/>
      <c r="M206" s="183" t="s">
        <v>19</v>
      </c>
      <c r="N206" s="184" t="s">
        <v>43</v>
      </c>
      <c r="O206" s="67"/>
      <c r="P206" s="185">
        <f>O206*H206</f>
        <v>0</v>
      </c>
      <c r="Q206" s="185">
        <v>0</v>
      </c>
      <c r="R206" s="185">
        <f>Q206*H206</f>
        <v>0</v>
      </c>
      <c r="S206" s="185">
        <v>0</v>
      </c>
      <c r="T206" s="186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87" t="s">
        <v>89</v>
      </c>
      <c r="AT206" s="187" t="s">
        <v>130</v>
      </c>
      <c r="AU206" s="187" t="s">
        <v>81</v>
      </c>
      <c r="AY206" s="20" t="s">
        <v>128</v>
      </c>
      <c r="BE206" s="188">
        <f>IF(N206="základní",J206,0)</f>
        <v>0</v>
      </c>
      <c r="BF206" s="188">
        <f>IF(N206="snížená",J206,0)</f>
        <v>0</v>
      </c>
      <c r="BG206" s="188">
        <f>IF(N206="zákl. přenesená",J206,0)</f>
        <v>0</v>
      </c>
      <c r="BH206" s="188">
        <f>IF(N206="sníž. přenesená",J206,0)</f>
        <v>0</v>
      </c>
      <c r="BI206" s="188">
        <f>IF(N206="nulová",J206,0)</f>
        <v>0</v>
      </c>
      <c r="BJ206" s="20" t="s">
        <v>79</v>
      </c>
      <c r="BK206" s="188">
        <f>ROUND(I206*H206,2)</f>
        <v>0</v>
      </c>
      <c r="BL206" s="20" t="s">
        <v>89</v>
      </c>
      <c r="BM206" s="187" t="s">
        <v>1141</v>
      </c>
    </row>
    <row r="207" spans="1:65" s="2" customFormat="1">
      <c r="A207" s="37"/>
      <c r="B207" s="38"/>
      <c r="C207" s="39"/>
      <c r="D207" s="189" t="s">
        <v>136</v>
      </c>
      <c r="E207" s="39"/>
      <c r="F207" s="190" t="s">
        <v>360</v>
      </c>
      <c r="G207" s="39"/>
      <c r="H207" s="39"/>
      <c r="I207" s="191"/>
      <c r="J207" s="39"/>
      <c r="K207" s="39"/>
      <c r="L207" s="42"/>
      <c r="M207" s="192"/>
      <c r="N207" s="193"/>
      <c r="O207" s="67"/>
      <c r="P207" s="67"/>
      <c r="Q207" s="67"/>
      <c r="R207" s="67"/>
      <c r="S207" s="67"/>
      <c r="T207" s="68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20" t="s">
        <v>136</v>
      </c>
      <c r="AU207" s="20" t="s">
        <v>81</v>
      </c>
    </row>
    <row r="208" spans="1:65" s="12" customFormat="1" ht="22.9" customHeight="1">
      <c r="B208" s="160"/>
      <c r="C208" s="161"/>
      <c r="D208" s="162" t="s">
        <v>71</v>
      </c>
      <c r="E208" s="174" t="s">
        <v>216</v>
      </c>
      <c r="F208" s="174" t="s">
        <v>372</v>
      </c>
      <c r="G208" s="161"/>
      <c r="H208" s="161"/>
      <c r="I208" s="164"/>
      <c r="J208" s="175">
        <f>BK208</f>
        <v>0</v>
      </c>
      <c r="K208" s="161"/>
      <c r="L208" s="166"/>
      <c r="M208" s="167"/>
      <c r="N208" s="168"/>
      <c r="O208" s="168"/>
      <c r="P208" s="169">
        <f>SUM(P209:P230)</f>
        <v>0</v>
      </c>
      <c r="Q208" s="168"/>
      <c r="R208" s="169">
        <f>SUM(R209:R230)</f>
        <v>37.432859999999998</v>
      </c>
      <c r="S208" s="168"/>
      <c r="T208" s="170">
        <f>SUM(T209:T230)</f>
        <v>2.8929999999999998</v>
      </c>
      <c r="AR208" s="171" t="s">
        <v>79</v>
      </c>
      <c r="AT208" s="172" t="s">
        <v>71</v>
      </c>
      <c r="AU208" s="172" t="s">
        <v>79</v>
      </c>
      <c r="AY208" s="171" t="s">
        <v>128</v>
      </c>
      <c r="BK208" s="173">
        <f>SUM(BK209:BK230)</f>
        <v>0</v>
      </c>
    </row>
    <row r="209" spans="1:65" s="2" customFormat="1" ht="16.5" customHeight="1">
      <c r="A209" s="37"/>
      <c r="B209" s="38"/>
      <c r="C209" s="176" t="s">
        <v>380</v>
      </c>
      <c r="D209" s="176" t="s">
        <v>130</v>
      </c>
      <c r="E209" s="177" t="s">
        <v>1142</v>
      </c>
      <c r="F209" s="178" t="s">
        <v>1143</v>
      </c>
      <c r="G209" s="179" t="s">
        <v>571</v>
      </c>
      <c r="H209" s="180">
        <v>158</v>
      </c>
      <c r="I209" s="181"/>
      <c r="J209" s="182">
        <f>ROUND(I209*H209,2)</f>
        <v>0</v>
      </c>
      <c r="K209" s="178" t="s">
        <v>134</v>
      </c>
      <c r="L209" s="42"/>
      <c r="M209" s="183" t="s">
        <v>19</v>
      </c>
      <c r="N209" s="184" t="s">
        <v>43</v>
      </c>
      <c r="O209" s="67"/>
      <c r="P209" s="185">
        <f>O209*H209</f>
        <v>0</v>
      </c>
      <c r="Q209" s="185">
        <v>0.14066999999999999</v>
      </c>
      <c r="R209" s="185">
        <f>Q209*H209</f>
        <v>22.225859999999997</v>
      </c>
      <c r="S209" s="185">
        <v>0</v>
      </c>
      <c r="T209" s="186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87" t="s">
        <v>89</v>
      </c>
      <c r="AT209" s="187" t="s">
        <v>130</v>
      </c>
      <c r="AU209" s="187" t="s">
        <v>81</v>
      </c>
      <c r="AY209" s="20" t="s">
        <v>128</v>
      </c>
      <c r="BE209" s="188">
        <f>IF(N209="základní",J209,0)</f>
        <v>0</v>
      </c>
      <c r="BF209" s="188">
        <f>IF(N209="snížená",J209,0)</f>
        <v>0</v>
      </c>
      <c r="BG209" s="188">
        <f>IF(N209="zákl. přenesená",J209,0)</f>
        <v>0</v>
      </c>
      <c r="BH209" s="188">
        <f>IF(N209="sníž. přenesená",J209,0)</f>
        <v>0</v>
      </c>
      <c r="BI209" s="188">
        <f>IF(N209="nulová",J209,0)</f>
        <v>0</v>
      </c>
      <c r="BJ209" s="20" t="s">
        <v>79</v>
      </c>
      <c r="BK209" s="188">
        <f>ROUND(I209*H209,2)</f>
        <v>0</v>
      </c>
      <c r="BL209" s="20" t="s">
        <v>89</v>
      </c>
      <c r="BM209" s="187" t="s">
        <v>1144</v>
      </c>
    </row>
    <row r="210" spans="1:65" s="2" customFormat="1" ht="19.5">
      <c r="A210" s="37"/>
      <c r="B210" s="38"/>
      <c r="C210" s="39"/>
      <c r="D210" s="189" t="s">
        <v>136</v>
      </c>
      <c r="E210" s="39"/>
      <c r="F210" s="190" t="s">
        <v>1145</v>
      </c>
      <c r="G210" s="39"/>
      <c r="H210" s="39"/>
      <c r="I210" s="191"/>
      <c r="J210" s="39"/>
      <c r="K210" s="39"/>
      <c r="L210" s="42"/>
      <c r="M210" s="192"/>
      <c r="N210" s="193"/>
      <c r="O210" s="67"/>
      <c r="P210" s="67"/>
      <c r="Q210" s="67"/>
      <c r="R210" s="67"/>
      <c r="S210" s="67"/>
      <c r="T210" s="68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20" t="s">
        <v>136</v>
      </c>
      <c r="AU210" s="20" t="s">
        <v>81</v>
      </c>
    </row>
    <row r="211" spans="1:65" s="2" customFormat="1">
      <c r="A211" s="37"/>
      <c r="B211" s="38"/>
      <c r="C211" s="39"/>
      <c r="D211" s="194" t="s">
        <v>138</v>
      </c>
      <c r="E211" s="39"/>
      <c r="F211" s="195" t="s">
        <v>1146</v>
      </c>
      <c r="G211" s="39"/>
      <c r="H211" s="39"/>
      <c r="I211" s="191"/>
      <c r="J211" s="39"/>
      <c r="K211" s="39"/>
      <c r="L211" s="42"/>
      <c r="M211" s="192"/>
      <c r="N211" s="193"/>
      <c r="O211" s="67"/>
      <c r="P211" s="67"/>
      <c r="Q211" s="67"/>
      <c r="R211" s="67"/>
      <c r="S211" s="67"/>
      <c r="T211" s="68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20" t="s">
        <v>138</v>
      </c>
      <c r="AU211" s="20" t="s">
        <v>81</v>
      </c>
    </row>
    <row r="212" spans="1:65" s="2" customFormat="1" ht="16.5" customHeight="1">
      <c r="A212" s="37"/>
      <c r="B212" s="38"/>
      <c r="C212" s="232" t="s">
        <v>387</v>
      </c>
      <c r="D212" s="232" t="s">
        <v>353</v>
      </c>
      <c r="E212" s="233" t="s">
        <v>1147</v>
      </c>
      <c r="F212" s="234" t="s">
        <v>1148</v>
      </c>
      <c r="G212" s="235" t="s">
        <v>571</v>
      </c>
      <c r="H212" s="236">
        <v>165.9</v>
      </c>
      <c r="I212" s="237"/>
      <c r="J212" s="238">
        <f>ROUND(I212*H212,2)</f>
        <v>0</v>
      </c>
      <c r="K212" s="234" t="s">
        <v>19</v>
      </c>
      <c r="L212" s="239"/>
      <c r="M212" s="240" t="s">
        <v>19</v>
      </c>
      <c r="N212" s="241" t="s">
        <v>43</v>
      </c>
      <c r="O212" s="67"/>
      <c r="P212" s="185">
        <f>O212*H212</f>
        <v>0</v>
      </c>
      <c r="Q212" s="185">
        <v>0.09</v>
      </c>
      <c r="R212" s="185">
        <f>Q212*H212</f>
        <v>14.930999999999999</v>
      </c>
      <c r="S212" s="185">
        <v>0</v>
      </c>
      <c r="T212" s="186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87" t="s">
        <v>214</v>
      </c>
      <c r="AT212" s="187" t="s">
        <v>353</v>
      </c>
      <c r="AU212" s="187" t="s">
        <v>81</v>
      </c>
      <c r="AY212" s="20" t="s">
        <v>128</v>
      </c>
      <c r="BE212" s="188">
        <f>IF(N212="základní",J212,0)</f>
        <v>0</v>
      </c>
      <c r="BF212" s="188">
        <f>IF(N212="snížená",J212,0)</f>
        <v>0</v>
      </c>
      <c r="BG212" s="188">
        <f>IF(N212="zákl. přenesená",J212,0)</f>
        <v>0</v>
      </c>
      <c r="BH212" s="188">
        <f>IF(N212="sníž. přenesená",J212,0)</f>
        <v>0</v>
      </c>
      <c r="BI212" s="188">
        <f>IF(N212="nulová",J212,0)</f>
        <v>0</v>
      </c>
      <c r="BJ212" s="20" t="s">
        <v>79</v>
      </c>
      <c r="BK212" s="188">
        <f>ROUND(I212*H212,2)</f>
        <v>0</v>
      </c>
      <c r="BL212" s="20" t="s">
        <v>89</v>
      </c>
      <c r="BM212" s="187" t="s">
        <v>1149</v>
      </c>
    </row>
    <row r="213" spans="1:65" s="2" customFormat="1">
      <c r="A213" s="37"/>
      <c r="B213" s="38"/>
      <c r="C213" s="39"/>
      <c r="D213" s="189" t="s">
        <v>136</v>
      </c>
      <c r="E213" s="39"/>
      <c r="F213" s="190" t="s">
        <v>1148</v>
      </c>
      <c r="G213" s="39"/>
      <c r="H213" s="39"/>
      <c r="I213" s="191"/>
      <c r="J213" s="39"/>
      <c r="K213" s="39"/>
      <c r="L213" s="42"/>
      <c r="M213" s="192"/>
      <c r="N213" s="193"/>
      <c r="O213" s="67"/>
      <c r="P213" s="67"/>
      <c r="Q213" s="67"/>
      <c r="R213" s="67"/>
      <c r="S213" s="67"/>
      <c r="T213" s="68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20" t="s">
        <v>136</v>
      </c>
      <c r="AU213" s="20" t="s">
        <v>81</v>
      </c>
    </row>
    <row r="214" spans="1:65" s="13" customFormat="1">
      <c r="B214" s="196"/>
      <c r="C214" s="197"/>
      <c r="D214" s="189" t="s">
        <v>146</v>
      </c>
      <c r="E214" s="197"/>
      <c r="F214" s="199" t="s">
        <v>1150</v>
      </c>
      <c r="G214" s="197"/>
      <c r="H214" s="200">
        <v>165.9</v>
      </c>
      <c r="I214" s="201"/>
      <c r="J214" s="197"/>
      <c r="K214" s="197"/>
      <c r="L214" s="202"/>
      <c r="M214" s="203"/>
      <c r="N214" s="204"/>
      <c r="O214" s="204"/>
      <c r="P214" s="204"/>
      <c r="Q214" s="204"/>
      <c r="R214" s="204"/>
      <c r="S214" s="204"/>
      <c r="T214" s="205"/>
      <c r="AT214" s="206" t="s">
        <v>146</v>
      </c>
      <c r="AU214" s="206" t="s">
        <v>81</v>
      </c>
      <c r="AV214" s="13" t="s">
        <v>81</v>
      </c>
      <c r="AW214" s="13" t="s">
        <v>4</v>
      </c>
      <c r="AX214" s="13" t="s">
        <v>79</v>
      </c>
      <c r="AY214" s="206" t="s">
        <v>128</v>
      </c>
    </row>
    <row r="215" spans="1:65" s="2" customFormat="1" ht="16.5" customHeight="1">
      <c r="A215" s="37"/>
      <c r="B215" s="38"/>
      <c r="C215" s="176" t="s">
        <v>394</v>
      </c>
      <c r="D215" s="176" t="s">
        <v>130</v>
      </c>
      <c r="E215" s="177" t="s">
        <v>1151</v>
      </c>
      <c r="F215" s="178" t="s">
        <v>1152</v>
      </c>
      <c r="G215" s="179" t="s">
        <v>133</v>
      </c>
      <c r="H215" s="180">
        <v>400</v>
      </c>
      <c r="I215" s="181"/>
      <c r="J215" s="182">
        <f>ROUND(I215*H215,2)</f>
        <v>0</v>
      </c>
      <c r="K215" s="178" t="s">
        <v>134</v>
      </c>
      <c r="L215" s="42"/>
      <c r="M215" s="183" t="s">
        <v>19</v>
      </c>
      <c r="N215" s="184" t="s">
        <v>43</v>
      </c>
      <c r="O215" s="67"/>
      <c r="P215" s="185">
        <f>O215*H215</f>
        <v>0</v>
      </c>
      <c r="Q215" s="185">
        <v>6.8999999999999997E-4</v>
      </c>
      <c r="R215" s="185">
        <f>Q215*H215</f>
        <v>0.27599999999999997</v>
      </c>
      <c r="S215" s="185">
        <v>0</v>
      </c>
      <c r="T215" s="186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87" t="s">
        <v>89</v>
      </c>
      <c r="AT215" s="187" t="s">
        <v>130</v>
      </c>
      <c r="AU215" s="187" t="s">
        <v>81</v>
      </c>
      <c r="AY215" s="20" t="s">
        <v>128</v>
      </c>
      <c r="BE215" s="188">
        <f>IF(N215="základní",J215,0)</f>
        <v>0</v>
      </c>
      <c r="BF215" s="188">
        <f>IF(N215="snížená",J215,0)</f>
        <v>0</v>
      </c>
      <c r="BG215" s="188">
        <f>IF(N215="zákl. přenesená",J215,0)</f>
        <v>0</v>
      </c>
      <c r="BH215" s="188">
        <f>IF(N215="sníž. přenesená",J215,0)</f>
        <v>0</v>
      </c>
      <c r="BI215" s="188">
        <f>IF(N215="nulová",J215,0)</f>
        <v>0</v>
      </c>
      <c r="BJ215" s="20" t="s">
        <v>79</v>
      </c>
      <c r="BK215" s="188">
        <f>ROUND(I215*H215,2)</f>
        <v>0</v>
      </c>
      <c r="BL215" s="20" t="s">
        <v>89</v>
      </c>
      <c r="BM215" s="187" t="s">
        <v>1153</v>
      </c>
    </row>
    <row r="216" spans="1:65" s="2" customFormat="1">
      <c r="A216" s="37"/>
      <c r="B216" s="38"/>
      <c r="C216" s="39"/>
      <c r="D216" s="189" t="s">
        <v>136</v>
      </c>
      <c r="E216" s="39"/>
      <c r="F216" s="190" t="s">
        <v>1154</v>
      </c>
      <c r="G216" s="39"/>
      <c r="H216" s="39"/>
      <c r="I216" s="191"/>
      <c r="J216" s="39"/>
      <c r="K216" s="39"/>
      <c r="L216" s="42"/>
      <c r="M216" s="192"/>
      <c r="N216" s="193"/>
      <c r="O216" s="67"/>
      <c r="P216" s="67"/>
      <c r="Q216" s="67"/>
      <c r="R216" s="67"/>
      <c r="S216" s="67"/>
      <c r="T216" s="68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20" t="s">
        <v>136</v>
      </c>
      <c r="AU216" s="20" t="s">
        <v>81</v>
      </c>
    </row>
    <row r="217" spans="1:65" s="2" customFormat="1">
      <c r="A217" s="37"/>
      <c r="B217" s="38"/>
      <c r="C217" s="39"/>
      <c r="D217" s="194" t="s">
        <v>138</v>
      </c>
      <c r="E217" s="39"/>
      <c r="F217" s="195" t="s">
        <v>1155</v>
      </c>
      <c r="G217" s="39"/>
      <c r="H217" s="39"/>
      <c r="I217" s="191"/>
      <c r="J217" s="39"/>
      <c r="K217" s="39"/>
      <c r="L217" s="42"/>
      <c r="M217" s="192"/>
      <c r="N217" s="193"/>
      <c r="O217" s="67"/>
      <c r="P217" s="67"/>
      <c r="Q217" s="67"/>
      <c r="R217" s="67"/>
      <c r="S217" s="67"/>
      <c r="T217" s="68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20" t="s">
        <v>138</v>
      </c>
      <c r="AU217" s="20" t="s">
        <v>81</v>
      </c>
    </row>
    <row r="218" spans="1:65" s="14" customFormat="1">
      <c r="B218" s="207"/>
      <c r="C218" s="208"/>
      <c r="D218" s="189" t="s">
        <v>146</v>
      </c>
      <c r="E218" s="209" t="s">
        <v>19</v>
      </c>
      <c r="F218" s="210" t="s">
        <v>344</v>
      </c>
      <c r="G218" s="208"/>
      <c r="H218" s="209" t="s">
        <v>19</v>
      </c>
      <c r="I218" s="211"/>
      <c r="J218" s="208"/>
      <c r="K218" s="208"/>
      <c r="L218" s="212"/>
      <c r="M218" s="213"/>
      <c r="N218" s="214"/>
      <c r="O218" s="214"/>
      <c r="P218" s="214"/>
      <c r="Q218" s="214"/>
      <c r="R218" s="214"/>
      <c r="S218" s="214"/>
      <c r="T218" s="215"/>
      <c r="AT218" s="216" t="s">
        <v>146</v>
      </c>
      <c r="AU218" s="216" t="s">
        <v>81</v>
      </c>
      <c r="AV218" s="14" t="s">
        <v>79</v>
      </c>
      <c r="AW218" s="14" t="s">
        <v>32</v>
      </c>
      <c r="AX218" s="14" t="s">
        <v>72</v>
      </c>
      <c r="AY218" s="216" t="s">
        <v>128</v>
      </c>
    </row>
    <row r="219" spans="1:65" s="13" customFormat="1">
      <c r="B219" s="196"/>
      <c r="C219" s="197"/>
      <c r="D219" s="189" t="s">
        <v>146</v>
      </c>
      <c r="E219" s="198" t="s">
        <v>19</v>
      </c>
      <c r="F219" s="199" t="s">
        <v>1156</v>
      </c>
      <c r="G219" s="197"/>
      <c r="H219" s="200">
        <v>400</v>
      </c>
      <c r="I219" s="201"/>
      <c r="J219" s="197"/>
      <c r="K219" s="197"/>
      <c r="L219" s="202"/>
      <c r="M219" s="203"/>
      <c r="N219" s="204"/>
      <c r="O219" s="204"/>
      <c r="P219" s="204"/>
      <c r="Q219" s="204"/>
      <c r="R219" s="204"/>
      <c r="S219" s="204"/>
      <c r="T219" s="205"/>
      <c r="AT219" s="206" t="s">
        <v>146</v>
      </c>
      <c r="AU219" s="206" t="s">
        <v>81</v>
      </c>
      <c r="AV219" s="13" t="s">
        <v>81</v>
      </c>
      <c r="AW219" s="13" t="s">
        <v>32</v>
      </c>
      <c r="AX219" s="13" t="s">
        <v>79</v>
      </c>
      <c r="AY219" s="206" t="s">
        <v>128</v>
      </c>
    </row>
    <row r="220" spans="1:65" s="2" customFormat="1" ht="16.5" customHeight="1">
      <c r="A220" s="37"/>
      <c r="B220" s="38"/>
      <c r="C220" s="176" t="s">
        <v>400</v>
      </c>
      <c r="D220" s="176" t="s">
        <v>130</v>
      </c>
      <c r="E220" s="177" t="s">
        <v>1157</v>
      </c>
      <c r="F220" s="178" t="s">
        <v>1158</v>
      </c>
      <c r="G220" s="179" t="s">
        <v>376</v>
      </c>
      <c r="H220" s="180">
        <v>3</v>
      </c>
      <c r="I220" s="181"/>
      <c r="J220" s="182">
        <f>ROUND(I220*H220,2)</f>
        <v>0</v>
      </c>
      <c r="K220" s="178" t="s">
        <v>134</v>
      </c>
      <c r="L220" s="42"/>
      <c r="M220" s="183" t="s">
        <v>19</v>
      </c>
      <c r="N220" s="184" t="s">
        <v>43</v>
      </c>
      <c r="O220" s="67"/>
      <c r="P220" s="185">
        <f>O220*H220</f>
        <v>0</v>
      </c>
      <c r="Q220" s="185">
        <v>0</v>
      </c>
      <c r="R220" s="185">
        <f>Q220*H220</f>
        <v>0</v>
      </c>
      <c r="S220" s="185">
        <v>0.48199999999999998</v>
      </c>
      <c r="T220" s="186">
        <f>S220*H220</f>
        <v>1.446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87" t="s">
        <v>89</v>
      </c>
      <c r="AT220" s="187" t="s">
        <v>130</v>
      </c>
      <c r="AU220" s="187" t="s">
        <v>81</v>
      </c>
      <c r="AY220" s="20" t="s">
        <v>128</v>
      </c>
      <c r="BE220" s="188">
        <f>IF(N220="základní",J220,0)</f>
        <v>0</v>
      </c>
      <c r="BF220" s="188">
        <f>IF(N220="snížená",J220,0)</f>
        <v>0</v>
      </c>
      <c r="BG220" s="188">
        <f>IF(N220="zákl. přenesená",J220,0)</f>
        <v>0</v>
      </c>
      <c r="BH220" s="188">
        <f>IF(N220="sníž. přenesená",J220,0)</f>
        <v>0</v>
      </c>
      <c r="BI220" s="188">
        <f>IF(N220="nulová",J220,0)</f>
        <v>0</v>
      </c>
      <c r="BJ220" s="20" t="s">
        <v>79</v>
      </c>
      <c r="BK220" s="188">
        <f>ROUND(I220*H220,2)</f>
        <v>0</v>
      </c>
      <c r="BL220" s="20" t="s">
        <v>89</v>
      </c>
      <c r="BM220" s="187" t="s">
        <v>1159</v>
      </c>
    </row>
    <row r="221" spans="1:65" s="2" customFormat="1">
      <c r="A221" s="37"/>
      <c r="B221" s="38"/>
      <c r="C221" s="39"/>
      <c r="D221" s="189" t="s">
        <v>136</v>
      </c>
      <c r="E221" s="39"/>
      <c r="F221" s="190" t="s">
        <v>1160</v>
      </c>
      <c r="G221" s="39"/>
      <c r="H221" s="39"/>
      <c r="I221" s="191"/>
      <c r="J221" s="39"/>
      <c r="K221" s="39"/>
      <c r="L221" s="42"/>
      <c r="M221" s="192"/>
      <c r="N221" s="193"/>
      <c r="O221" s="67"/>
      <c r="P221" s="67"/>
      <c r="Q221" s="67"/>
      <c r="R221" s="67"/>
      <c r="S221" s="67"/>
      <c r="T221" s="68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20" t="s">
        <v>136</v>
      </c>
      <c r="AU221" s="20" t="s">
        <v>81</v>
      </c>
    </row>
    <row r="222" spans="1:65" s="2" customFormat="1">
      <c r="A222" s="37"/>
      <c r="B222" s="38"/>
      <c r="C222" s="39"/>
      <c r="D222" s="194" t="s">
        <v>138</v>
      </c>
      <c r="E222" s="39"/>
      <c r="F222" s="195" t="s">
        <v>1161</v>
      </c>
      <c r="G222" s="39"/>
      <c r="H222" s="39"/>
      <c r="I222" s="191"/>
      <c r="J222" s="39"/>
      <c r="K222" s="39"/>
      <c r="L222" s="42"/>
      <c r="M222" s="192"/>
      <c r="N222" s="193"/>
      <c r="O222" s="67"/>
      <c r="P222" s="67"/>
      <c r="Q222" s="67"/>
      <c r="R222" s="67"/>
      <c r="S222" s="67"/>
      <c r="T222" s="68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20" t="s">
        <v>138</v>
      </c>
      <c r="AU222" s="20" t="s">
        <v>81</v>
      </c>
    </row>
    <row r="223" spans="1:65" s="2" customFormat="1" ht="16.5" customHeight="1">
      <c r="A223" s="37"/>
      <c r="B223" s="38"/>
      <c r="C223" s="176" t="s">
        <v>406</v>
      </c>
      <c r="D223" s="176" t="s">
        <v>130</v>
      </c>
      <c r="E223" s="177" t="s">
        <v>1162</v>
      </c>
      <c r="F223" s="178" t="s">
        <v>1163</v>
      </c>
      <c r="G223" s="179" t="s">
        <v>376</v>
      </c>
      <c r="H223" s="180">
        <v>1</v>
      </c>
      <c r="I223" s="181"/>
      <c r="J223" s="182">
        <f>ROUND(I223*H223,2)</f>
        <v>0</v>
      </c>
      <c r="K223" s="178" t="s">
        <v>134</v>
      </c>
      <c r="L223" s="42"/>
      <c r="M223" s="183" t="s">
        <v>19</v>
      </c>
      <c r="N223" s="184" t="s">
        <v>43</v>
      </c>
      <c r="O223" s="67"/>
      <c r="P223" s="185">
        <f>O223*H223</f>
        <v>0</v>
      </c>
      <c r="Q223" s="185">
        <v>0</v>
      </c>
      <c r="R223" s="185">
        <f>Q223*H223</f>
        <v>0</v>
      </c>
      <c r="S223" s="185">
        <v>8.6999999999999994E-2</v>
      </c>
      <c r="T223" s="186">
        <f>S223*H223</f>
        <v>8.6999999999999994E-2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87" t="s">
        <v>89</v>
      </c>
      <c r="AT223" s="187" t="s">
        <v>130</v>
      </c>
      <c r="AU223" s="187" t="s">
        <v>81</v>
      </c>
      <c r="AY223" s="20" t="s">
        <v>128</v>
      </c>
      <c r="BE223" s="188">
        <f>IF(N223="základní",J223,0)</f>
        <v>0</v>
      </c>
      <c r="BF223" s="188">
        <f>IF(N223="snížená",J223,0)</f>
        <v>0</v>
      </c>
      <c r="BG223" s="188">
        <f>IF(N223="zákl. přenesená",J223,0)</f>
        <v>0</v>
      </c>
      <c r="BH223" s="188">
        <f>IF(N223="sníž. přenesená",J223,0)</f>
        <v>0</v>
      </c>
      <c r="BI223" s="188">
        <f>IF(N223="nulová",J223,0)</f>
        <v>0</v>
      </c>
      <c r="BJ223" s="20" t="s">
        <v>79</v>
      </c>
      <c r="BK223" s="188">
        <f>ROUND(I223*H223,2)</f>
        <v>0</v>
      </c>
      <c r="BL223" s="20" t="s">
        <v>89</v>
      </c>
      <c r="BM223" s="187" t="s">
        <v>1164</v>
      </c>
    </row>
    <row r="224" spans="1:65" s="2" customFormat="1">
      <c r="A224" s="37"/>
      <c r="B224" s="38"/>
      <c r="C224" s="39"/>
      <c r="D224" s="189" t="s">
        <v>136</v>
      </c>
      <c r="E224" s="39"/>
      <c r="F224" s="190" t="s">
        <v>1165</v>
      </c>
      <c r="G224" s="39"/>
      <c r="H224" s="39"/>
      <c r="I224" s="191"/>
      <c r="J224" s="39"/>
      <c r="K224" s="39"/>
      <c r="L224" s="42"/>
      <c r="M224" s="192"/>
      <c r="N224" s="193"/>
      <c r="O224" s="67"/>
      <c r="P224" s="67"/>
      <c r="Q224" s="67"/>
      <c r="R224" s="67"/>
      <c r="S224" s="67"/>
      <c r="T224" s="68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20" t="s">
        <v>136</v>
      </c>
      <c r="AU224" s="20" t="s">
        <v>81</v>
      </c>
    </row>
    <row r="225" spans="1:65" s="2" customFormat="1">
      <c r="A225" s="37"/>
      <c r="B225" s="38"/>
      <c r="C225" s="39"/>
      <c r="D225" s="194" t="s">
        <v>138</v>
      </c>
      <c r="E225" s="39"/>
      <c r="F225" s="195" t="s">
        <v>1166</v>
      </c>
      <c r="G225" s="39"/>
      <c r="H225" s="39"/>
      <c r="I225" s="191"/>
      <c r="J225" s="39"/>
      <c r="K225" s="39"/>
      <c r="L225" s="42"/>
      <c r="M225" s="192"/>
      <c r="N225" s="193"/>
      <c r="O225" s="67"/>
      <c r="P225" s="67"/>
      <c r="Q225" s="67"/>
      <c r="R225" s="67"/>
      <c r="S225" s="67"/>
      <c r="T225" s="68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20" t="s">
        <v>138</v>
      </c>
      <c r="AU225" s="20" t="s">
        <v>81</v>
      </c>
    </row>
    <row r="226" spans="1:65" s="2" customFormat="1" ht="16.5" customHeight="1">
      <c r="A226" s="37"/>
      <c r="B226" s="38"/>
      <c r="C226" s="176" t="s">
        <v>412</v>
      </c>
      <c r="D226" s="176" t="s">
        <v>130</v>
      </c>
      <c r="E226" s="177" t="s">
        <v>1167</v>
      </c>
      <c r="F226" s="178" t="s">
        <v>1168</v>
      </c>
      <c r="G226" s="179" t="s">
        <v>376</v>
      </c>
      <c r="H226" s="180">
        <v>1</v>
      </c>
      <c r="I226" s="181"/>
      <c r="J226" s="182">
        <f>ROUND(I226*H226,2)</f>
        <v>0</v>
      </c>
      <c r="K226" s="178" t="s">
        <v>134</v>
      </c>
      <c r="L226" s="42"/>
      <c r="M226" s="183" t="s">
        <v>19</v>
      </c>
      <c r="N226" s="184" t="s">
        <v>43</v>
      </c>
      <c r="O226" s="67"/>
      <c r="P226" s="185">
        <f>O226*H226</f>
        <v>0</v>
      </c>
      <c r="Q226" s="185">
        <v>0</v>
      </c>
      <c r="R226" s="185">
        <f>Q226*H226</f>
        <v>0</v>
      </c>
      <c r="S226" s="185">
        <v>1.31</v>
      </c>
      <c r="T226" s="186">
        <f>S226*H226</f>
        <v>1.31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87" t="s">
        <v>89</v>
      </c>
      <c r="AT226" s="187" t="s">
        <v>130</v>
      </c>
      <c r="AU226" s="187" t="s">
        <v>81</v>
      </c>
      <c r="AY226" s="20" t="s">
        <v>128</v>
      </c>
      <c r="BE226" s="188">
        <f>IF(N226="základní",J226,0)</f>
        <v>0</v>
      </c>
      <c r="BF226" s="188">
        <f>IF(N226="snížená",J226,0)</f>
        <v>0</v>
      </c>
      <c r="BG226" s="188">
        <f>IF(N226="zákl. přenesená",J226,0)</f>
        <v>0</v>
      </c>
      <c r="BH226" s="188">
        <f>IF(N226="sníž. přenesená",J226,0)</f>
        <v>0</v>
      </c>
      <c r="BI226" s="188">
        <f>IF(N226="nulová",J226,0)</f>
        <v>0</v>
      </c>
      <c r="BJ226" s="20" t="s">
        <v>79</v>
      </c>
      <c r="BK226" s="188">
        <f>ROUND(I226*H226,2)</f>
        <v>0</v>
      </c>
      <c r="BL226" s="20" t="s">
        <v>89</v>
      </c>
      <c r="BM226" s="187" t="s">
        <v>1169</v>
      </c>
    </row>
    <row r="227" spans="1:65" s="2" customFormat="1">
      <c r="A227" s="37"/>
      <c r="B227" s="38"/>
      <c r="C227" s="39"/>
      <c r="D227" s="189" t="s">
        <v>136</v>
      </c>
      <c r="E227" s="39"/>
      <c r="F227" s="190" t="s">
        <v>1168</v>
      </c>
      <c r="G227" s="39"/>
      <c r="H227" s="39"/>
      <c r="I227" s="191"/>
      <c r="J227" s="39"/>
      <c r="K227" s="39"/>
      <c r="L227" s="42"/>
      <c r="M227" s="192"/>
      <c r="N227" s="193"/>
      <c r="O227" s="67"/>
      <c r="P227" s="67"/>
      <c r="Q227" s="67"/>
      <c r="R227" s="67"/>
      <c r="S227" s="67"/>
      <c r="T227" s="68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20" t="s">
        <v>136</v>
      </c>
      <c r="AU227" s="20" t="s">
        <v>81</v>
      </c>
    </row>
    <row r="228" spans="1:65" s="2" customFormat="1">
      <c r="A228" s="37"/>
      <c r="B228" s="38"/>
      <c r="C228" s="39"/>
      <c r="D228" s="194" t="s">
        <v>138</v>
      </c>
      <c r="E228" s="39"/>
      <c r="F228" s="195" t="s">
        <v>1170</v>
      </c>
      <c r="G228" s="39"/>
      <c r="H228" s="39"/>
      <c r="I228" s="191"/>
      <c r="J228" s="39"/>
      <c r="K228" s="39"/>
      <c r="L228" s="42"/>
      <c r="M228" s="192"/>
      <c r="N228" s="193"/>
      <c r="O228" s="67"/>
      <c r="P228" s="67"/>
      <c r="Q228" s="67"/>
      <c r="R228" s="67"/>
      <c r="S228" s="67"/>
      <c r="T228" s="68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20" t="s">
        <v>138</v>
      </c>
      <c r="AU228" s="20" t="s">
        <v>81</v>
      </c>
    </row>
    <row r="229" spans="1:65" s="2" customFormat="1" ht="16.5" customHeight="1">
      <c r="A229" s="37"/>
      <c r="B229" s="38"/>
      <c r="C229" s="176" t="s">
        <v>418</v>
      </c>
      <c r="D229" s="176" t="s">
        <v>130</v>
      </c>
      <c r="E229" s="177" t="s">
        <v>1171</v>
      </c>
      <c r="F229" s="178" t="s">
        <v>1172</v>
      </c>
      <c r="G229" s="179" t="s">
        <v>376</v>
      </c>
      <c r="H229" s="180">
        <v>1</v>
      </c>
      <c r="I229" s="181"/>
      <c r="J229" s="182">
        <f>ROUND(I229*H229,2)</f>
        <v>0</v>
      </c>
      <c r="K229" s="178" t="s">
        <v>19</v>
      </c>
      <c r="L229" s="42"/>
      <c r="M229" s="183" t="s">
        <v>19</v>
      </c>
      <c r="N229" s="184" t="s">
        <v>43</v>
      </c>
      <c r="O229" s="67"/>
      <c r="P229" s="185">
        <f>O229*H229</f>
        <v>0</v>
      </c>
      <c r="Q229" s="185">
        <v>0</v>
      </c>
      <c r="R229" s="185">
        <f>Q229*H229</f>
        <v>0</v>
      </c>
      <c r="S229" s="185">
        <v>0.05</v>
      </c>
      <c r="T229" s="186">
        <f>S229*H229</f>
        <v>0.05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87" t="s">
        <v>89</v>
      </c>
      <c r="AT229" s="187" t="s">
        <v>130</v>
      </c>
      <c r="AU229" s="187" t="s">
        <v>81</v>
      </c>
      <c r="AY229" s="20" t="s">
        <v>128</v>
      </c>
      <c r="BE229" s="188">
        <f>IF(N229="základní",J229,0)</f>
        <v>0</v>
      </c>
      <c r="BF229" s="188">
        <f>IF(N229="snížená",J229,0)</f>
        <v>0</v>
      </c>
      <c r="BG229" s="188">
        <f>IF(N229="zákl. přenesená",J229,0)</f>
        <v>0</v>
      </c>
      <c r="BH229" s="188">
        <f>IF(N229="sníž. přenesená",J229,0)</f>
        <v>0</v>
      </c>
      <c r="BI229" s="188">
        <f>IF(N229="nulová",J229,0)</f>
        <v>0</v>
      </c>
      <c r="BJ229" s="20" t="s">
        <v>79</v>
      </c>
      <c r="BK229" s="188">
        <f>ROUND(I229*H229,2)</f>
        <v>0</v>
      </c>
      <c r="BL229" s="20" t="s">
        <v>89</v>
      </c>
      <c r="BM229" s="187" t="s">
        <v>1173</v>
      </c>
    </row>
    <row r="230" spans="1:65" s="2" customFormat="1">
      <c r="A230" s="37"/>
      <c r="B230" s="38"/>
      <c r="C230" s="39"/>
      <c r="D230" s="189" t="s">
        <v>136</v>
      </c>
      <c r="E230" s="39"/>
      <c r="F230" s="190" t="s">
        <v>1172</v>
      </c>
      <c r="G230" s="39"/>
      <c r="H230" s="39"/>
      <c r="I230" s="191"/>
      <c r="J230" s="39"/>
      <c r="K230" s="39"/>
      <c r="L230" s="42"/>
      <c r="M230" s="192"/>
      <c r="N230" s="193"/>
      <c r="O230" s="67"/>
      <c r="P230" s="67"/>
      <c r="Q230" s="67"/>
      <c r="R230" s="67"/>
      <c r="S230" s="67"/>
      <c r="T230" s="68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20" t="s">
        <v>136</v>
      </c>
      <c r="AU230" s="20" t="s">
        <v>81</v>
      </c>
    </row>
    <row r="231" spans="1:65" s="12" customFormat="1" ht="22.9" customHeight="1">
      <c r="B231" s="160"/>
      <c r="C231" s="161"/>
      <c r="D231" s="162" t="s">
        <v>71</v>
      </c>
      <c r="E231" s="174" t="s">
        <v>1174</v>
      </c>
      <c r="F231" s="174" t="s">
        <v>1175</v>
      </c>
      <c r="G231" s="161"/>
      <c r="H231" s="161"/>
      <c r="I231" s="164"/>
      <c r="J231" s="175">
        <f>BK231</f>
        <v>0</v>
      </c>
      <c r="K231" s="161"/>
      <c r="L231" s="166"/>
      <c r="M231" s="167"/>
      <c r="N231" s="168"/>
      <c r="O231" s="168"/>
      <c r="P231" s="169">
        <f>SUM(P232:P263)</f>
        <v>0</v>
      </c>
      <c r="Q231" s="168"/>
      <c r="R231" s="169">
        <f>SUM(R232:R263)</f>
        <v>0</v>
      </c>
      <c r="S231" s="168"/>
      <c r="T231" s="170">
        <f>SUM(T232:T263)</f>
        <v>0</v>
      </c>
      <c r="AR231" s="171" t="s">
        <v>79</v>
      </c>
      <c r="AT231" s="172" t="s">
        <v>71</v>
      </c>
      <c r="AU231" s="172" t="s">
        <v>79</v>
      </c>
      <c r="AY231" s="171" t="s">
        <v>128</v>
      </c>
      <c r="BK231" s="173">
        <f>SUM(BK232:BK263)</f>
        <v>0</v>
      </c>
    </row>
    <row r="232" spans="1:65" s="2" customFormat="1" ht="16.5" customHeight="1">
      <c r="A232" s="37"/>
      <c r="B232" s="38"/>
      <c r="C232" s="176" t="s">
        <v>425</v>
      </c>
      <c r="D232" s="176" t="s">
        <v>130</v>
      </c>
      <c r="E232" s="177" t="s">
        <v>1176</v>
      </c>
      <c r="F232" s="178" t="s">
        <v>1177</v>
      </c>
      <c r="G232" s="179" t="s">
        <v>209</v>
      </c>
      <c r="H232" s="180">
        <v>54.984000000000002</v>
      </c>
      <c r="I232" s="181"/>
      <c r="J232" s="182">
        <f>ROUND(I232*H232,2)</f>
        <v>0</v>
      </c>
      <c r="K232" s="178" t="s">
        <v>134</v>
      </c>
      <c r="L232" s="42"/>
      <c r="M232" s="183" t="s">
        <v>19</v>
      </c>
      <c r="N232" s="184" t="s">
        <v>43</v>
      </c>
      <c r="O232" s="67"/>
      <c r="P232" s="185">
        <f>O232*H232</f>
        <v>0</v>
      </c>
      <c r="Q232" s="185">
        <v>0</v>
      </c>
      <c r="R232" s="185">
        <f>Q232*H232</f>
        <v>0</v>
      </c>
      <c r="S232" s="185">
        <v>0</v>
      </c>
      <c r="T232" s="186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87" t="s">
        <v>89</v>
      </c>
      <c r="AT232" s="187" t="s">
        <v>130</v>
      </c>
      <c r="AU232" s="187" t="s">
        <v>81</v>
      </c>
      <c r="AY232" s="20" t="s">
        <v>128</v>
      </c>
      <c r="BE232" s="188">
        <f>IF(N232="základní",J232,0)</f>
        <v>0</v>
      </c>
      <c r="BF232" s="188">
        <f>IF(N232="snížená",J232,0)</f>
        <v>0</v>
      </c>
      <c r="BG232" s="188">
        <f>IF(N232="zákl. přenesená",J232,0)</f>
        <v>0</v>
      </c>
      <c r="BH232" s="188">
        <f>IF(N232="sníž. přenesená",J232,0)</f>
        <v>0</v>
      </c>
      <c r="BI232" s="188">
        <f>IF(N232="nulová",J232,0)</f>
        <v>0</v>
      </c>
      <c r="BJ232" s="20" t="s">
        <v>79</v>
      </c>
      <c r="BK232" s="188">
        <f>ROUND(I232*H232,2)</f>
        <v>0</v>
      </c>
      <c r="BL232" s="20" t="s">
        <v>89</v>
      </c>
      <c r="BM232" s="187" t="s">
        <v>1178</v>
      </c>
    </row>
    <row r="233" spans="1:65" s="2" customFormat="1">
      <c r="A233" s="37"/>
      <c r="B233" s="38"/>
      <c r="C233" s="39"/>
      <c r="D233" s="189" t="s">
        <v>136</v>
      </c>
      <c r="E233" s="39"/>
      <c r="F233" s="190" t="s">
        <v>1179</v>
      </c>
      <c r="G233" s="39"/>
      <c r="H233" s="39"/>
      <c r="I233" s="191"/>
      <c r="J233" s="39"/>
      <c r="K233" s="39"/>
      <c r="L233" s="42"/>
      <c r="M233" s="192"/>
      <c r="N233" s="193"/>
      <c r="O233" s="67"/>
      <c r="P233" s="67"/>
      <c r="Q233" s="67"/>
      <c r="R233" s="67"/>
      <c r="S233" s="67"/>
      <c r="T233" s="68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20" t="s">
        <v>136</v>
      </c>
      <c r="AU233" s="20" t="s">
        <v>81</v>
      </c>
    </row>
    <row r="234" spans="1:65" s="2" customFormat="1">
      <c r="A234" s="37"/>
      <c r="B234" s="38"/>
      <c r="C234" s="39"/>
      <c r="D234" s="194" t="s">
        <v>138</v>
      </c>
      <c r="E234" s="39"/>
      <c r="F234" s="195" t="s">
        <v>1180</v>
      </c>
      <c r="G234" s="39"/>
      <c r="H234" s="39"/>
      <c r="I234" s="191"/>
      <c r="J234" s="39"/>
      <c r="K234" s="39"/>
      <c r="L234" s="42"/>
      <c r="M234" s="192"/>
      <c r="N234" s="193"/>
      <c r="O234" s="67"/>
      <c r="P234" s="67"/>
      <c r="Q234" s="67"/>
      <c r="R234" s="67"/>
      <c r="S234" s="67"/>
      <c r="T234" s="68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20" t="s">
        <v>138</v>
      </c>
      <c r="AU234" s="20" t="s">
        <v>81</v>
      </c>
    </row>
    <row r="235" spans="1:65" s="13" customFormat="1">
      <c r="B235" s="196"/>
      <c r="C235" s="197"/>
      <c r="D235" s="189" t="s">
        <v>146</v>
      </c>
      <c r="E235" s="198" t="s">
        <v>19</v>
      </c>
      <c r="F235" s="199" t="s">
        <v>1181</v>
      </c>
      <c r="G235" s="197"/>
      <c r="H235" s="200">
        <v>21.634</v>
      </c>
      <c r="I235" s="201"/>
      <c r="J235" s="197"/>
      <c r="K235" s="197"/>
      <c r="L235" s="202"/>
      <c r="M235" s="203"/>
      <c r="N235" s="204"/>
      <c r="O235" s="204"/>
      <c r="P235" s="204"/>
      <c r="Q235" s="204"/>
      <c r="R235" s="204"/>
      <c r="S235" s="204"/>
      <c r="T235" s="205"/>
      <c r="AT235" s="206" t="s">
        <v>146</v>
      </c>
      <c r="AU235" s="206" t="s">
        <v>81</v>
      </c>
      <c r="AV235" s="13" t="s">
        <v>81</v>
      </c>
      <c r="AW235" s="13" t="s">
        <v>32</v>
      </c>
      <c r="AX235" s="13" t="s">
        <v>72</v>
      </c>
      <c r="AY235" s="206" t="s">
        <v>128</v>
      </c>
    </row>
    <row r="236" spans="1:65" s="13" customFormat="1">
      <c r="B236" s="196"/>
      <c r="C236" s="197"/>
      <c r="D236" s="189" t="s">
        <v>146</v>
      </c>
      <c r="E236" s="198" t="s">
        <v>19</v>
      </c>
      <c r="F236" s="199" t="s">
        <v>1182</v>
      </c>
      <c r="G236" s="197"/>
      <c r="H236" s="200">
        <v>33.35</v>
      </c>
      <c r="I236" s="201"/>
      <c r="J236" s="197"/>
      <c r="K236" s="197"/>
      <c r="L236" s="202"/>
      <c r="M236" s="203"/>
      <c r="N236" s="204"/>
      <c r="O236" s="204"/>
      <c r="P236" s="204"/>
      <c r="Q236" s="204"/>
      <c r="R236" s="204"/>
      <c r="S236" s="204"/>
      <c r="T236" s="205"/>
      <c r="AT236" s="206" t="s">
        <v>146</v>
      </c>
      <c r="AU236" s="206" t="s">
        <v>81</v>
      </c>
      <c r="AV236" s="13" t="s">
        <v>81</v>
      </c>
      <c r="AW236" s="13" t="s">
        <v>32</v>
      </c>
      <c r="AX236" s="13" t="s">
        <v>72</v>
      </c>
      <c r="AY236" s="206" t="s">
        <v>128</v>
      </c>
    </row>
    <row r="237" spans="1:65" s="15" customFormat="1">
      <c r="B237" s="221"/>
      <c r="C237" s="222"/>
      <c r="D237" s="189" t="s">
        <v>146</v>
      </c>
      <c r="E237" s="223" t="s">
        <v>19</v>
      </c>
      <c r="F237" s="224" t="s">
        <v>230</v>
      </c>
      <c r="G237" s="222"/>
      <c r="H237" s="225">
        <v>54.984000000000002</v>
      </c>
      <c r="I237" s="226"/>
      <c r="J237" s="222"/>
      <c r="K237" s="222"/>
      <c r="L237" s="227"/>
      <c r="M237" s="228"/>
      <c r="N237" s="229"/>
      <c r="O237" s="229"/>
      <c r="P237" s="229"/>
      <c r="Q237" s="229"/>
      <c r="R237" s="229"/>
      <c r="S237" s="229"/>
      <c r="T237" s="230"/>
      <c r="AT237" s="231" t="s">
        <v>146</v>
      </c>
      <c r="AU237" s="231" t="s">
        <v>81</v>
      </c>
      <c r="AV237" s="15" t="s">
        <v>89</v>
      </c>
      <c r="AW237" s="15" t="s">
        <v>32</v>
      </c>
      <c r="AX237" s="15" t="s">
        <v>79</v>
      </c>
      <c r="AY237" s="231" t="s">
        <v>128</v>
      </c>
    </row>
    <row r="238" spans="1:65" s="2" customFormat="1" ht="16.5" customHeight="1">
      <c r="A238" s="37"/>
      <c r="B238" s="38"/>
      <c r="C238" s="176" t="s">
        <v>431</v>
      </c>
      <c r="D238" s="176" t="s">
        <v>130</v>
      </c>
      <c r="E238" s="177" t="s">
        <v>1183</v>
      </c>
      <c r="F238" s="178" t="s">
        <v>1184</v>
      </c>
      <c r="G238" s="179" t="s">
        <v>209</v>
      </c>
      <c r="H238" s="180">
        <v>604.82399999999996</v>
      </c>
      <c r="I238" s="181"/>
      <c r="J238" s="182">
        <f>ROUND(I238*H238,2)</f>
        <v>0</v>
      </c>
      <c r="K238" s="178" t="s">
        <v>134</v>
      </c>
      <c r="L238" s="42"/>
      <c r="M238" s="183" t="s">
        <v>19</v>
      </c>
      <c r="N238" s="184" t="s">
        <v>43</v>
      </c>
      <c r="O238" s="67"/>
      <c r="P238" s="185">
        <f>O238*H238</f>
        <v>0</v>
      </c>
      <c r="Q238" s="185">
        <v>0</v>
      </c>
      <c r="R238" s="185">
        <f>Q238*H238</f>
        <v>0</v>
      </c>
      <c r="S238" s="185">
        <v>0</v>
      </c>
      <c r="T238" s="186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87" t="s">
        <v>89</v>
      </c>
      <c r="AT238" s="187" t="s">
        <v>130</v>
      </c>
      <c r="AU238" s="187" t="s">
        <v>81</v>
      </c>
      <c r="AY238" s="20" t="s">
        <v>128</v>
      </c>
      <c r="BE238" s="188">
        <f>IF(N238="základní",J238,0)</f>
        <v>0</v>
      </c>
      <c r="BF238" s="188">
        <f>IF(N238="snížená",J238,0)</f>
        <v>0</v>
      </c>
      <c r="BG238" s="188">
        <f>IF(N238="zákl. přenesená",J238,0)</f>
        <v>0</v>
      </c>
      <c r="BH238" s="188">
        <f>IF(N238="sníž. přenesená",J238,0)</f>
        <v>0</v>
      </c>
      <c r="BI238" s="188">
        <f>IF(N238="nulová",J238,0)</f>
        <v>0</v>
      </c>
      <c r="BJ238" s="20" t="s">
        <v>79</v>
      </c>
      <c r="BK238" s="188">
        <f>ROUND(I238*H238,2)</f>
        <v>0</v>
      </c>
      <c r="BL238" s="20" t="s">
        <v>89</v>
      </c>
      <c r="BM238" s="187" t="s">
        <v>1185</v>
      </c>
    </row>
    <row r="239" spans="1:65" s="2" customFormat="1">
      <c r="A239" s="37"/>
      <c r="B239" s="38"/>
      <c r="C239" s="39"/>
      <c r="D239" s="189" t="s">
        <v>136</v>
      </c>
      <c r="E239" s="39"/>
      <c r="F239" s="190" t="s">
        <v>1186</v>
      </c>
      <c r="G239" s="39"/>
      <c r="H239" s="39"/>
      <c r="I239" s="191"/>
      <c r="J239" s="39"/>
      <c r="K239" s="39"/>
      <c r="L239" s="42"/>
      <c r="M239" s="192"/>
      <c r="N239" s="193"/>
      <c r="O239" s="67"/>
      <c r="P239" s="67"/>
      <c r="Q239" s="67"/>
      <c r="R239" s="67"/>
      <c r="S239" s="67"/>
      <c r="T239" s="68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20" t="s">
        <v>136</v>
      </c>
      <c r="AU239" s="20" t="s">
        <v>81</v>
      </c>
    </row>
    <row r="240" spans="1:65" s="2" customFormat="1">
      <c r="A240" s="37"/>
      <c r="B240" s="38"/>
      <c r="C240" s="39"/>
      <c r="D240" s="194" t="s">
        <v>138</v>
      </c>
      <c r="E240" s="39"/>
      <c r="F240" s="195" t="s">
        <v>1187</v>
      </c>
      <c r="G240" s="39"/>
      <c r="H240" s="39"/>
      <c r="I240" s="191"/>
      <c r="J240" s="39"/>
      <c r="K240" s="39"/>
      <c r="L240" s="42"/>
      <c r="M240" s="192"/>
      <c r="N240" s="193"/>
      <c r="O240" s="67"/>
      <c r="P240" s="67"/>
      <c r="Q240" s="67"/>
      <c r="R240" s="67"/>
      <c r="S240" s="67"/>
      <c r="T240" s="68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20" t="s">
        <v>138</v>
      </c>
      <c r="AU240" s="20" t="s">
        <v>81</v>
      </c>
    </row>
    <row r="241" spans="1:65" s="13" customFormat="1">
      <c r="B241" s="196"/>
      <c r="C241" s="197"/>
      <c r="D241" s="189" t="s">
        <v>146</v>
      </c>
      <c r="E241" s="197"/>
      <c r="F241" s="199" t="s">
        <v>1188</v>
      </c>
      <c r="G241" s="197"/>
      <c r="H241" s="200">
        <v>604.82399999999996</v>
      </c>
      <c r="I241" s="201"/>
      <c r="J241" s="197"/>
      <c r="K241" s="197"/>
      <c r="L241" s="202"/>
      <c r="M241" s="203"/>
      <c r="N241" s="204"/>
      <c r="O241" s="204"/>
      <c r="P241" s="204"/>
      <c r="Q241" s="204"/>
      <c r="R241" s="204"/>
      <c r="S241" s="204"/>
      <c r="T241" s="205"/>
      <c r="AT241" s="206" t="s">
        <v>146</v>
      </c>
      <c r="AU241" s="206" t="s">
        <v>81</v>
      </c>
      <c r="AV241" s="13" t="s">
        <v>81</v>
      </c>
      <c r="AW241" s="13" t="s">
        <v>4</v>
      </c>
      <c r="AX241" s="13" t="s">
        <v>79</v>
      </c>
      <c r="AY241" s="206" t="s">
        <v>128</v>
      </c>
    </row>
    <row r="242" spans="1:65" s="2" customFormat="1" ht="16.5" customHeight="1">
      <c r="A242" s="37"/>
      <c r="B242" s="38"/>
      <c r="C242" s="176" t="s">
        <v>438</v>
      </c>
      <c r="D242" s="176" t="s">
        <v>130</v>
      </c>
      <c r="E242" s="177" t="s">
        <v>1189</v>
      </c>
      <c r="F242" s="178" t="s">
        <v>1190</v>
      </c>
      <c r="G242" s="179" t="s">
        <v>209</v>
      </c>
      <c r="H242" s="180">
        <v>2.8929999999999998</v>
      </c>
      <c r="I242" s="181"/>
      <c r="J242" s="182">
        <f>ROUND(I242*H242,2)</f>
        <v>0</v>
      </c>
      <c r="K242" s="178" t="s">
        <v>134</v>
      </c>
      <c r="L242" s="42"/>
      <c r="M242" s="183" t="s">
        <v>19</v>
      </c>
      <c r="N242" s="184" t="s">
        <v>43</v>
      </c>
      <c r="O242" s="67"/>
      <c r="P242" s="185">
        <f>O242*H242</f>
        <v>0</v>
      </c>
      <c r="Q242" s="185">
        <v>0</v>
      </c>
      <c r="R242" s="185">
        <f>Q242*H242</f>
        <v>0</v>
      </c>
      <c r="S242" s="185">
        <v>0</v>
      </c>
      <c r="T242" s="186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87" t="s">
        <v>89</v>
      </c>
      <c r="AT242" s="187" t="s">
        <v>130</v>
      </c>
      <c r="AU242" s="187" t="s">
        <v>81</v>
      </c>
      <c r="AY242" s="20" t="s">
        <v>128</v>
      </c>
      <c r="BE242" s="188">
        <f>IF(N242="základní",J242,0)</f>
        <v>0</v>
      </c>
      <c r="BF242" s="188">
        <f>IF(N242="snížená",J242,0)</f>
        <v>0</v>
      </c>
      <c r="BG242" s="188">
        <f>IF(N242="zákl. přenesená",J242,0)</f>
        <v>0</v>
      </c>
      <c r="BH242" s="188">
        <f>IF(N242="sníž. přenesená",J242,0)</f>
        <v>0</v>
      </c>
      <c r="BI242" s="188">
        <f>IF(N242="nulová",J242,0)</f>
        <v>0</v>
      </c>
      <c r="BJ242" s="20" t="s">
        <v>79</v>
      </c>
      <c r="BK242" s="188">
        <f>ROUND(I242*H242,2)</f>
        <v>0</v>
      </c>
      <c r="BL242" s="20" t="s">
        <v>89</v>
      </c>
      <c r="BM242" s="187" t="s">
        <v>1191</v>
      </c>
    </row>
    <row r="243" spans="1:65" s="2" customFormat="1">
      <c r="A243" s="37"/>
      <c r="B243" s="38"/>
      <c r="C243" s="39"/>
      <c r="D243" s="189" t="s">
        <v>136</v>
      </c>
      <c r="E243" s="39"/>
      <c r="F243" s="190" t="s">
        <v>1192</v>
      </c>
      <c r="G243" s="39"/>
      <c r="H243" s="39"/>
      <c r="I243" s="191"/>
      <c r="J243" s="39"/>
      <c r="K243" s="39"/>
      <c r="L243" s="42"/>
      <c r="M243" s="192"/>
      <c r="N243" s="193"/>
      <c r="O243" s="67"/>
      <c r="P243" s="67"/>
      <c r="Q243" s="67"/>
      <c r="R243" s="67"/>
      <c r="S243" s="67"/>
      <c r="T243" s="68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20" t="s">
        <v>136</v>
      </c>
      <c r="AU243" s="20" t="s">
        <v>81</v>
      </c>
    </row>
    <row r="244" spans="1:65" s="2" customFormat="1">
      <c r="A244" s="37"/>
      <c r="B244" s="38"/>
      <c r="C244" s="39"/>
      <c r="D244" s="194" t="s">
        <v>138</v>
      </c>
      <c r="E244" s="39"/>
      <c r="F244" s="195" t="s">
        <v>1193</v>
      </c>
      <c r="G244" s="39"/>
      <c r="H244" s="39"/>
      <c r="I244" s="191"/>
      <c r="J244" s="39"/>
      <c r="K244" s="39"/>
      <c r="L244" s="42"/>
      <c r="M244" s="192"/>
      <c r="N244" s="193"/>
      <c r="O244" s="67"/>
      <c r="P244" s="67"/>
      <c r="Q244" s="67"/>
      <c r="R244" s="67"/>
      <c r="S244" s="67"/>
      <c r="T244" s="68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20" t="s">
        <v>138</v>
      </c>
      <c r="AU244" s="20" t="s">
        <v>81</v>
      </c>
    </row>
    <row r="245" spans="1:65" s="13" customFormat="1">
      <c r="B245" s="196"/>
      <c r="C245" s="197"/>
      <c r="D245" s="189" t="s">
        <v>146</v>
      </c>
      <c r="E245" s="198" t="s">
        <v>19</v>
      </c>
      <c r="F245" s="199" t="s">
        <v>1194</v>
      </c>
      <c r="G245" s="197"/>
      <c r="H245" s="200">
        <v>2.8929999999999998</v>
      </c>
      <c r="I245" s="201"/>
      <c r="J245" s="197"/>
      <c r="K245" s="197"/>
      <c r="L245" s="202"/>
      <c r="M245" s="203"/>
      <c r="N245" s="204"/>
      <c r="O245" s="204"/>
      <c r="P245" s="204"/>
      <c r="Q245" s="204"/>
      <c r="R245" s="204"/>
      <c r="S245" s="204"/>
      <c r="T245" s="205"/>
      <c r="AT245" s="206" t="s">
        <v>146</v>
      </c>
      <c r="AU245" s="206" t="s">
        <v>81</v>
      </c>
      <c r="AV245" s="13" t="s">
        <v>81</v>
      </c>
      <c r="AW245" s="13" t="s">
        <v>32</v>
      </c>
      <c r="AX245" s="13" t="s">
        <v>79</v>
      </c>
      <c r="AY245" s="206" t="s">
        <v>128</v>
      </c>
    </row>
    <row r="246" spans="1:65" s="2" customFormat="1" ht="16.5" customHeight="1">
      <c r="A246" s="37"/>
      <c r="B246" s="38"/>
      <c r="C246" s="176" t="s">
        <v>446</v>
      </c>
      <c r="D246" s="176" t="s">
        <v>130</v>
      </c>
      <c r="E246" s="177" t="s">
        <v>1195</v>
      </c>
      <c r="F246" s="178" t="s">
        <v>1196</v>
      </c>
      <c r="G246" s="179" t="s">
        <v>209</v>
      </c>
      <c r="H246" s="180">
        <v>31.823</v>
      </c>
      <c r="I246" s="181"/>
      <c r="J246" s="182">
        <f>ROUND(I246*H246,2)</f>
        <v>0</v>
      </c>
      <c r="K246" s="178" t="s">
        <v>134</v>
      </c>
      <c r="L246" s="42"/>
      <c r="M246" s="183" t="s">
        <v>19</v>
      </c>
      <c r="N246" s="184" t="s">
        <v>43</v>
      </c>
      <c r="O246" s="67"/>
      <c r="P246" s="185">
        <f>O246*H246</f>
        <v>0</v>
      </c>
      <c r="Q246" s="185">
        <v>0</v>
      </c>
      <c r="R246" s="185">
        <f>Q246*H246</f>
        <v>0</v>
      </c>
      <c r="S246" s="185">
        <v>0</v>
      </c>
      <c r="T246" s="186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87" t="s">
        <v>89</v>
      </c>
      <c r="AT246" s="187" t="s">
        <v>130</v>
      </c>
      <c r="AU246" s="187" t="s">
        <v>81</v>
      </c>
      <c r="AY246" s="20" t="s">
        <v>128</v>
      </c>
      <c r="BE246" s="188">
        <f>IF(N246="základní",J246,0)</f>
        <v>0</v>
      </c>
      <c r="BF246" s="188">
        <f>IF(N246="snížená",J246,0)</f>
        <v>0</v>
      </c>
      <c r="BG246" s="188">
        <f>IF(N246="zákl. přenesená",J246,0)</f>
        <v>0</v>
      </c>
      <c r="BH246" s="188">
        <f>IF(N246="sníž. přenesená",J246,0)</f>
        <v>0</v>
      </c>
      <c r="BI246" s="188">
        <f>IF(N246="nulová",J246,0)</f>
        <v>0</v>
      </c>
      <c r="BJ246" s="20" t="s">
        <v>79</v>
      </c>
      <c r="BK246" s="188">
        <f>ROUND(I246*H246,2)</f>
        <v>0</v>
      </c>
      <c r="BL246" s="20" t="s">
        <v>89</v>
      </c>
      <c r="BM246" s="187" t="s">
        <v>1197</v>
      </c>
    </row>
    <row r="247" spans="1:65" s="2" customFormat="1" ht="19.5">
      <c r="A247" s="37"/>
      <c r="B247" s="38"/>
      <c r="C247" s="39"/>
      <c r="D247" s="189" t="s">
        <v>136</v>
      </c>
      <c r="E247" s="39"/>
      <c r="F247" s="190" t="s">
        <v>1198</v>
      </c>
      <c r="G247" s="39"/>
      <c r="H247" s="39"/>
      <c r="I247" s="191"/>
      <c r="J247" s="39"/>
      <c r="K247" s="39"/>
      <c r="L247" s="42"/>
      <c r="M247" s="192"/>
      <c r="N247" s="193"/>
      <c r="O247" s="67"/>
      <c r="P247" s="67"/>
      <c r="Q247" s="67"/>
      <c r="R247" s="67"/>
      <c r="S247" s="67"/>
      <c r="T247" s="68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20" t="s">
        <v>136</v>
      </c>
      <c r="AU247" s="20" t="s">
        <v>81</v>
      </c>
    </row>
    <row r="248" spans="1:65" s="2" customFormat="1">
      <c r="A248" s="37"/>
      <c r="B248" s="38"/>
      <c r="C248" s="39"/>
      <c r="D248" s="194" t="s">
        <v>138</v>
      </c>
      <c r="E248" s="39"/>
      <c r="F248" s="195" t="s">
        <v>1199</v>
      </c>
      <c r="G248" s="39"/>
      <c r="H248" s="39"/>
      <c r="I248" s="191"/>
      <c r="J248" s="39"/>
      <c r="K248" s="39"/>
      <c r="L248" s="42"/>
      <c r="M248" s="192"/>
      <c r="N248" s="193"/>
      <c r="O248" s="67"/>
      <c r="P248" s="67"/>
      <c r="Q248" s="67"/>
      <c r="R248" s="67"/>
      <c r="S248" s="67"/>
      <c r="T248" s="68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20" t="s">
        <v>138</v>
      </c>
      <c r="AU248" s="20" t="s">
        <v>81</v>
      </c>
    </row>
    <row r="249" spans="1:65" s="13" customFormat="1">
      <c r="B249" s="196"/>
      <c r="C249" s="197"/>
      <c r="D249" s="189" t="s">
        <v>146</v>
      </c>
      <c r="E249" s="197"/>
      <c r="F249" s="199" t="s">
        <v>1200</v>
      </c>
      <c r="G249" s="197"/>
      <c r="H249" s="200">
        <v>31.823</v>
      </c>
      <c r="I249" s="201"/>
      <c r="J249" s="197"/>
      <c r="K249" s="197"/>
      <c r="L249" s="202"/>
      <c r="M249" s="203"/>
      <c r="N249" s="204"/>
      <c r="O249" s="204"/>
      <c r="P249" s="204"/>
      <c r="Q249" s="204"/>
      <c r="R249" s="204"/>
      <c r="S249" s="204"/>
      <c r="T249" s="205"/>
      <c r="AT249" s="206" t="s">
        <v>146</v>
      </c>
      <c r="AU249" s="206" t="s">
        <v>81</v>
      </c>
      <c r="AV249" s="13" t="s">
        <v>81</v>
      </c>
      <c r="AW249" s="13" t="s">
        <v>4</v>
      </c>
      <c r="AX249" s="13" t="s">
        <v>79</v>
      </c>
      <c r="AY249" s="206" t="s">
        <v>128</v>
      </c>
    </row>
    <row r="250" spans="1:65" s="2" customFormat="1" ht="16.5" customHeight="1">
      <c r="A250" s="37"/>
      <c r="B250" s="38"/>
      <c r="C250" s="176" t="s">
        <v>450</v>
      </c>
      <c r="D250" s="176" t="s">
        <v>130</v>
      </c>
      <c r="E250" s="177" t="s">
        <v>1201</v>
      </c>
      <c r="F250" s="178" t="s">
        <v>1202</v>
      </c>
      <c r="G250" s="179" t="s">
        <v>209</v>
      </c>
      <c r="H250" s="180">
        <v>54.984000000000002</v>
      </c>
      <c r="I250" s="181"/>
      <c r="J250" s="182">
        <f>ROUND(I250*H250,2)</f>
        <v>0</v>
      </c>
      <c r="K250" s="178" t="s">
        <v>134</v>
      </c>
      <c r="L250" s="42"/>
      <c r="M250" s="183" t="s">
        <v>19</v>
      </c>
      <c r="N250" s="184" t="s">
        <v>43</v>
      </c>
      <c r="O250" s="67"/>
      <c r="P250" s="185">
        <f>O250*H250</f>
        <v>0</v>
      </c>
      <c r="Q250" s="185">
        <v>0</v>
      </c>
      <c r="R250" s="185">
        <f>Q250*H250</f>
        <v>0</v>
      </c>
      <c r="S250" s="185">
        <v>0</v>
      </c>
      <c r="T250" s="186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87" t="s">
        <v>89</v>
      </c>
      <c r="AT250" s="187" t="s">
        <v>130</v>
      </c>
      <c r="AU250" s="187" t="s">
        <v>81</v>
      </c>
      <c r="AY250" s="20" t="s">
        <v>128</v>
      </c>
      <c r="BE250" s="188">
        <f>IF(N250="základní",J250,0)</f>
        <v>0</v>
      </c>
      <c r="BF250" s="188">
        <f>IF(N250="snížená",J250,0)</f>
        <v>0</v>
      </c>
      <c r="BG250" s="188">
        <f>IF(N250="zákl. přenesená",J250,0)</f>
        <v>0</v>
      </c>
      <c r="BH250" s="188">
        <f>IF(N250="sníž. přenesená",J250,0)</f>
        <v>0</v>
      </c>
      <c r="BI250" s="188">
        <f>IF(N250="nulová",J250,0)</f>
        <v>0</v>
      </c>
      <c r="BJ250" s="20" t="s">
        <v>79</v>
      </c>
      <c r="BK250" s="188">
        <f>ROUND(I250*H250,2)</f>
        <v>0</v>
      </c>
      <c r="BL250" s="20" t="s">
        <v>89</v>
      </c>
      <c r="BM250" s="187" t="s">
        <v>1203</v>
      </c>
    </row>
    <row r="251" spans="1:65" s="2" customFormat="1">
      <c r="A251" s="37"/>
      <c r="B251" s="38"/>
      <c r="C251" s="39"/>
      <c r="D251" s="189" t="s">
        <v>136</v>
      </c>
      <c r="E251" s="39"/>
      <c r="F251" s="190" t="s">
        <v>1204</v>
      </c>
      <c r="G251" s="39"/>
      <c r="H251" s="39"/>
      <c r="I251" s="191"/>
      <c r="J251" s="39"/>
      <c r="K251" s="39"/>
      <c r="L251" s="42"/>
      <c r="M251" s="192"/>
      <c r="N251" s="193"/>
      <c r="O251" s="67"/>
      <c r="P251" s="67"/>
      <c r="Q251" s="67"/>
      <c r="R251" s="67"/>
      <c r="S251" s="67"/>
      <c r="T251" s="68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20" t="s">
        <v>136</v>
      </c>
      <c r="AU251" s="20" t="s">
        <v>81</v>
      </c>
    </row>
    <row r="252" spans="1:65" s="2" customFormat="1">
      <c r="A252" s="37"/>
      <c r="B252" s="38"/>
      <c r="C252" s="39"/>
      <c r="D252" s="194" t="s">
        <v>138</v>
      </c>
      <c r="E252" s="39"/>
      <c r="F252" s="195" t="s">
        <v>1205</v>
      </c>
      <c r="G252" s="39"/>
      <c r="H252" s="39"/>
      <c r="I252" s="191"/>
      <c r="J252" s="39"/>
      <c r="K252" s="39"/>
      <c r="L252" s="42"/>
      <c r="M252" s="192"/>
      <c r="N252" s="193"/>
      <c r="O252" s="67"/>
      <c r="P252" s="67"/>
      <c r="Q252" s="67"/>
      <c r="R252" s="67"/>
      <c r="S252" s="67"/>
      <c r="T252" s="68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20" t="s">
        <v>138</v>
      </c>
      <c r="AU252" s="20" t="s">
        <v>81</v>
      </c>
    </row>
    <row r="253" spans="1:65" s="2" customFormat="1" ht="16.5" customHeight="1">
      <c r="A253" s="37"/>
      <c r="B253" s="38"/>
      <c r="C253" s="176" t="s">
        <v>456</v>
      </c>
      <c r="D253" s="176" t="s">
        <v>130</v>
      </c>
      <c r="E253" s="177" t="s">
        <v>1206</v>
      </c>
      <c r="F253" s="178" t="s">
        <v>1207</v>
      </c>
      <c r="G253" s="179" t="s">
        <v>209</v>
      </c>
      <c r="H253" s="180">
        <v>2.8929999999999998</v>
      </c>
      <c r="I253" s="181"/>
      <c r="J253" s="182">
        <f>ROUND(I253*H253,2)</f>
        <v>0</v>
      </c>
      <c r="K253" s="178" t="s">
        <v>134</v>
      </c>
      <c r="L253" s="42"/>
      <c r="M253" s="183" t="s">
        <v>19</v>
      </c>
      <c r="N253" s="184" t="s">
        <v>43</v>
      </c>
      <c r="O253" s="67"/>
      <c r="P253" s="185">
        <f>O253*H253</f>
        <v>0</v>
      </c>
      <c r="Q253" s="185">
        <v>0</v>
      </c>
      <c r="R253" s="185">
        <f>Q253*H253</f>
        <v>0</v>
      </c>
      <c r="S253" s="185">
        <v>0</v>
      </c>
      <c r="T253" s="186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87" t="s">
        <v>89</v>
      </c>
      <c r="AT253" s="187" t="s">
        <v>130</v>
      </c>
      <c r="AU253" s="187" t="s">
        <v>81</v>
      </c>
      <c r="AY253" s="20" t="s">
        <v>128</v>
      </c>
      <c r="BE253" s="188">
        <f>IF(N253="základní",J253,0)</f>
        <v>0</v>
      </c>
      <c r="BF253" s="188">
        <f>IF(N253="snížená",J253,0)</f>
        <v>0</v>
      </c>
      <c r="BG253" s="188">
        <f>IF(N253="zákl. přenesená",J253,0)</f>
        <v>0</v>
      </c>
      <c r="BH253" s="188">
        <f>IF(N253="sníž. přenesená",J253,0)</f>
        <v>0</v>
      </c>
      <c r="BI253" s="188">
        <f>IF(N253="nulová",J253,0)</f>
        <v>0</v>
      </c>
      <c r="BJ253" s="20" t="s">
        <v>79</v>
      </c>
      <c r="BK253" s="188">
        <f>ROUND(I253*H253,2)</f>
        <v>0</v>
      </c>
      <c r="BL253" s="20" t="s">
        <v>89</v>
      </c>
      <c r="BM253" s="187" t="s">
        <v>1208</v>
      </c>
    </row>
    <row r="254" spans="1:65" s="2" customFormat="1">
      <c r="A254" s="37"/>
      <c r="B254" s="38"/>
      <c r="C254" s="39"/>
      <c r="D254" s="189" t="s">
        <v>136</v>
      </c>
      <c r="E254" s="39"/>
      <c r="F254" s="190" t="s">
        <v>1209</v>
      </c>
      <c r="G254" s="39"/>
      <c r="H254" s="39"/>
      <c r="I254" s="191"/>
      <c r="J254" s="39"/>
      <c r="K254" s="39"/>
      <c r="L254" s="42"/>
      <c r="M254" s="192"/>
      <c r="N254" s="193"/>
      <c r="O254" s="67"/>
      <c r="P254" s="67"/>
      <c r="Q254" s="67"/>
      <c r="R254" s="67"/>
      <c r="S254" s="67"/>
      <c r="T254" s="68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20" t="s">
        <v>136</v>
      </c>
      <c r="AU254" s="20" t="s">
        <v>81</v>
      </c>
    </row>
    <row r="255" spans="1:65" s="2" customFormat="1">
      <c r="A255" s="37"/>
      <c r="B255" s="38"/>
      <c r="C255" s="39"/>
      <c r="D255" s="194" t="s">
        <v>138</v>
      </c>
      <c r="E255" s="39"/>
      <c r="F255" s="195" t="s">
        <v>1210</v>
      </c>
      <c r="G255" s="39"/>
      <c r="H255" s="39"/>
      <c r="I255" s="191"/>
      <c r="J255" s="39"/>
      <c r="K255" s="39"/>
      <c r="L255" s="42"/>
      <c r="M255" s="192"/>
      <c r="N255" s="193"/>
      <c r="O255" s="67"/>
      <c r="P255" s="67"/>
      <c r="Q255" s="67"/>
      <c r="R255" s="67"/>
      <c r="S255" s="67"/>
      <c r="T255" s="68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20" t="s">
        <v>138</v>
      </c>
      <c r="AU255" s="20" t="s">
        <v>81</v>
      </c>
    </row>
    <row r="256" spans="1:65" s="2" customFormat="1" ht="24.2" customHeight="1">
      <c r="A256" s="37"/>
      <c r="B256" s="38"/>
      <c r="C256" s="176" t="s">
        <v>465</v>
      </c>
      <c r="D256" s="176" t="s">
        <v>130</v>
      </c>
      <c r="E256" s="177" t="s">
        <v>1211</v>
      </c>
      <c r="F256" s="178" t="s">
        <v>1212</v>
      </c>
      <c r="G256" s="179" t="s">
        <v>209</v>
      </c>
      <c r="H256" s="180">
        <v>21.634</v>
      </c>
      <c r="I256" s="181"/>
      <c r="J256" s="182">
        <f>ROUND(I256*H256,2)</f>
        <v>0</v>
      </c>
      <c r="K256" s="178" t="s">
        <v>134</v>
      </c>
      <c r="L256" s="42"/>
      <c r="M256" s="183" t="s">
        <v>19</v>
      </c>
      <c r="N256" s="184" t="s">
        <v>43</v>
      </c>
      <c r="O256" s="67"/>
      <c r="P256" s="185">
        <f>O256*H256</f>
        <v>0</v>
      </c>
      <c r="Q256" s="185">
        <v>0</v>
      </c>
      <c r="R256" s="185">
        <f>Q256*H256</f>
        <v>0</v>
      </c>
      <c r="S256" s="185">
        <v>0</v>
      </c>
      <c r="T256" s="186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87" t="s">
        <v>89</v>
      </c>
      <c r="AT256" s="187" t="s">
        <v>130</v>
      </c>
      <c r="AU256" s="187" t="s">
        <v>81</v>
      </c>
      <c r="AY256" s="20" t="s">
        <v>128</v>
      </c>
      <c r="BE256" s="188">
        <f>IF(N256="základní",J256,0)</f>
        <v>0</v>
      </c>
      <c r="BF256" s="188">
        <f>IF(N256="snížená",J256,0)</f>
        <v>0</v>
      </c>
      <c r="BG256" s="188">
        <f>IF(N256="zákl. přenesená",J256,0)</f>
        <v>0</v>
      </c>
      <c r="BH256" s="188">
        <f>IF(N256="sníž. přenesená",J256,0)</f>
        <v>0</v>
      </c>
      <c r="BI256" s="188">
        <f>IF(N256="nulová",J256,0)</f>
        <v>0</v>
      </c>
      <c r="BJ256" s="20" t="s">
        <v>79</v>
      </c>
      <c r="BK256" s="188">
        <f>ROUND(I256*H256,2)</f>
        <v>0</v>
      </c>
      <c r="BL256" s="20" t="s">
        <v>89</v>
      </c>
      <c r="BM256" s="187" t="s">
        <v>1213</v>
      </c>
    </row>
    <row r="257" spans="1:65" s="2" customFormat="1" ht="19.5">
      <c r="A257" s="37"/>
      <c r="B257" s="38"/>
      <c r="C257" s="39"/>
      <c r="D257" s="189" t="s">
        <v>136</v>
      </c>
      <c r="E257" s="39"/>
      <c r="F257" s="190" t="s">
        <v>211</v>
      </c>
      <c r="G257" s="39"/>
      <c r="H257" s="39"/>
      <c r="I257" s="191"/>
      <c r="J257" s="39"/>
      <c r="K257" s="39"/>
      <c r="L257" s="42"/>
      <c r="M257" s="192"/>
      <c r="N257" s="193"/>
      <c r="O257" s="67"/>
      <c r="P257" s="67"/>
      <c r="Q257" s="67"/>
      <c r="R257" s="67"/>
      <c r="S257" s="67"/>
      <c r="T257" s="68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20" t="s">
        <v>136</v>
      </c>
      <c r="AU257" s="20" t="s">
        <v>81</v>
      </c>
    </row>
    <row r="258" spans="1:65" s="2" customFormat="1">
      <c r="A258" s="37"/>
      <c r="B258" s="38"/>
      <c r="C258" s="39"/>
      <c r="D258" s="194" t="s">
        <v>138</v>
      </c>
      <c r="E258" s="39"/>
      <c r="F258" s="195" t="s">
        <v>1214</v>
      </c>
      <c r="G258" s="39"/>
      <c r="H258" s="39"/>
      <c r="I258" s="191"/>
      <c r="J258" s="39"/>
      <c r="K258" s="39"/>
      <c r="L258" s="42"/>
      <c r="M258" s="192"/>
      <c r="N258" s="193"/>
      <c r="O258" s="67"/>
      <c r="P258" s="67"/>
      <c r="Q258" s="67"/>
      <c r="R258" s="67"/>
      <c r="S258" s="67"/>
      <c r="T258" s="68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20" t="s">
        <v>138</v>
      </c>
      <c r="AU258" s="20" t="s">
        <v>81</v>
      </c>
    </row>
    <row r="259" spans="1:65" s="13" customFormat="1">
      <c r="B259" s="196"/>
      <c r="C259" s="197"/>
      <c r="D259" s="189" t="s">
        <v>146</v>
      </c>
      <c r="E259" s="198" t="s">
        <v>19</v>
      </c>
      <c r="F259" s="199" t="s">
        <v>1181</v>
      </c>
      <c r="G259" s="197"/>
      <c r="H259" s="200">
        <v>21.634</v>
      </c>
      <c r="I259" s="201"/>
      <c r="J259" s="197"/>
      <c r="K259" s="197"/>
      <c r="L259" s="202"/>
      <c r="M259" s="203"/>
      <c r="N259" s="204"/>
      <c r="O259" s="204"/>
      <c r="P259" s="204"/>
      <c r="Q259" s="204"/>
      <c r="R259" s="204"/>
      <c r="S259" s="204"/>
      <c r="T259" s="205"/>
      <c r="AT259" s="206" t="s">
        <v>146</v>
      </c>
      <c r="AU259" s="206" t="s">
        <v>81</v>
      </c>
      <c r="AV259" s="13" t="s">
        <v>81</v>
      </c>
      <c r="AW259" s="13" t="s">
        <v>32</v>
      </c>
      <c r="AX259" s="13" t="s">
        <v>79</v>
      </c>
      <c r="AY259" s="206" t="s">
        <v>128</v>
      </c>
    </row>
    <row r="260" spans="1:65" s="2" customFormat="1" ht="24.2" customHeight="1">
      <c r="A260" s="37"/>
      <c r="B260" s="38"/>
      <c r="C260" s="176" t="s">
        <v>475</v>
      </c>
      <c r="D260" s="176" t="s">
        <v>130</v>
      </c>
      <c r="E260" s="177" t="s">
        <v>1215</v>
      </c>
      <c r="F260" s="178" t="s">
        <v>1216</v>
      </c>
      <c r="G260" s="179" t="s">
        <v>209</v>
      </c>
      <c r="H260" s="180">
        <v>33.35</v>
      </c>
      <c r="I260" s="181"/>
      <c r="J260" s="182">
        <f>ROUND(I260*H260,2)</f>
        <v>0</v>
      </c>
      <c r="K260" s="178" t="s">
        <v>134</v>
      </c>
      <c r="L260" s="42"/>
      <c r="M260" s="183" t="s">
        <v>19</v>
      </c>
      <c r="N260" s="184" t="s">
        <v>43</v>
      </c>
      <c r="O260" s="67"/>
      <c r="P260" s="185">
        <f>O260*H260</f>
        <v>0</v>
      </c>
      <c r="Q260" s="185">
        <v>0</v>
      </c>
      <c r="R260" s="185">
        <f>Q260*H260</f>
        <v>0</v>
      </c>
      <c r="S260" s="185">
        <v>0</v>
      </c>
      <c r="T260" s="186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87" t="s">
        <v>89</v>
      </c>
      <c r="AT260" s="187" t="s">
        <v>130</v>
      </c>
      <c r="AU260" s="187" t="s">
        <v>81</v>
      </c>
      <c r="AY260" s="20" t="s">
        <v>128</v>
      </c>
      <c r="BE260" s="188">
        <f>IF(N260="základní",J260,0)</f>
        <v>0</v>
      </c>
      <c r="BF260" s="188">
        <f>IF(N260="snížená",J260,0)</f>
        <v>0</v>
      </c>
      <c r="BG260" s="188">
        <f>IF(N260="zákl. přenesená",J260,0)</f>
        <v>0</v>
      </c>
      <c r="BH260" s="188">
        <f>IF(N260="sníž. přenesená",J260,0)</f>
        <v>0</v>
      </c>
      <c r="BI260" s="188">
        <f>IF(N260="nulová",J260,0)</f>
        <v>0</v>
      </c>
      <c r="BJ260" s="20" t="s">
        <v>79</v>
      </c>
      <c r="BK260" s="188">
        <f>ROUND(I260*H260,2)</f>
        <v>0</v>
      </c>
      <c r="BL260" s="20" t="s">
        <v>89</v>
      </c>
      <c r="BM260" s="187" t="s">
        <v>1217</v>
      </c>
    </row>
    <row r="261" spans="1:65" s="2" customFormat="1" ht="19.5">
      <c r="A261" s="37"/>
      <c r="B261" s="38"/>
      <c r="C261" s="39"/>
      <c r="D261" s="189" t="s">
        <v>136</v>
      </c>
      <c r="E261" s="39"/>
      <c r="F261" s="190" t="s">
        <v>1218</v>
      </c>
      <c r="G261" s="39"/>
      <c r="H261" s="39"/>
      <c r="I261" s="191"/>
      <c r="J261" s="39"/>
      <c r="K261" s="39"/>
      <c r="L261" s="42"/>
      <c r="M261" s="192"/>
      <c r="N261" s="193"/>
      <c r="O261" s="67"/>
      <c r="P261" s="67"/>
      <c r="Q261" s="67"/>
      <c r="R261" s="67"/>
      <c r="S261" s="67"/>
      <c r="T261" s="68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20" t="s">
        <v>136</v>
      </c>
      <c r="AU261" s="20" t="s">
        <v>81</v>
      </c>
    </row>
    <row r="262" spans="1:65" s="2" customFormat="1">
      <c r="A262" s="37"/>
      <c r="B262" s="38"/>
      <c r="C262" s="39"/>
      <c r="D262" s="194" t="s">
        <v>138</v>
      </c>
      <c r="E262" s="39"/>
      <c r="F262" s="195" t="s">
        <v>1219</v>
      </c>
      <c r="G262" s="39"/>
      <c r="H262" s="39"/>
      <c r="I262" s="191"/>
      <c r="J262" s="39"/>
      <c r="K262" s="39"/>
      <c r="L262" s="42"/>
      <c r="M262" s="192"/>
      <c r="N262" s="193"/>
      <c r="O262" s="67"/>
      <c r="P262" s="67"/>
      <c r="Q262" s="67"/>
      <c r="R262" s="67"/>
      <c r="S262" s="67"/>
      <c r="T262" s="68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20" t="s">
        <v>138</v>
      </c>
      <c r="AU262" s="20" t="s">
        <v>81</v>
      </c>
    </row>
    <row r="263" spans="1:65" s="13" customFormat="1">
      <c r="B263" s="196"/>
      <c r="C263" s="197"/>
      <c r="D263" s="189" t="s">
        <v>146</v>
      </c>
      <c r="E263" s="198" t="s">
        <v>19</v>
      </c>
      <c r="F263" s="199" t="s">
        <v>1182</v>
      </c>
      <c r="G263" s="197"/>
      <c r="H263" s="200">
        <v>33.35</v>
      </c>
      <c r="I263" s="201"/>
      <c r="J263" s="197"/>
      <c r="K263" s="197"/>
      <c r="L263" s="202"/>
      <c r="M263" s="203"/>
      <c r="N263" s="204"/>
      <c r="O263" s="204"/>
      <c r="P263" s="204"/>
      <c r="Q263" s="204"/>
      <c r="R263" s="204"/>
      <c r="S263" s="204"/>
      <c r="T263" s="205"/>
      <c r="AT263" s="206" t="s">
        <v>146</v>
      </c>
      <c r="AU263" s="206" t="s">
        <v>81</v>
      </c>
      <c r="AV263" s="13" t="s">
        <v>81</v>
      </c>
      <c r="AW263" s="13" t="s">
        <v>32</v>
      </c>
      <c r="AX263" s="13" t="s">
        <v>79</v>
      </c>
      <c r="AY263" s="206" t="s">
        <v>128</v>
      </c>
    </row>
    <row r="264" spans="1:65" s="12" customFormat="1" ht="22.9" customHeight="1">
      <c r="B264" s="160"/>
      <c r="C264" s="161"/>
      <c r="D264" s="162" t="s">
        <v>71</v>
      </c>
      <c r="E264" s="174" t="s">
        <v>463</v>
      </c>
      <c r="F264" s="174" t="s">
        <v>464</v>
      </c>
      <c r="G264" s="161"/>
      <c r="H264" s="161"/>
      <c r="I264" s="164"/>
      <c r="J264" s="175">
        <f>BK264</f>
        <v>0</v>
      </c>
      <c r="K264" s="161"/>
      <c r="L264" s="166"/>
      <c r="M264" s="167"/>
      <c r="N264" s="168"/>
      <c r="O264" s="168"/>
      <c r="P264" s="169">
        <f>SUM(P265:P267)</f>
        <v>0</v>
      </c>
      <c r="Q264" s="168"/>
      <c r="R264" s="169">
        <f>SUM(R265:R267)</f>
        <v>0</v>
      </c>
      <c r="S264" s="168"/>
      <c r="T264" s="170">
        <f>SUM(T265:T267)</f>
        <v>0</v>
      </c>
      <c r="AR264" s="171" t="s">
        <v>79</v>
      </c>
      <c r="AT264" s="172" t="s">
        <v>71</v>
      </c>
      <c r="AU264" s="172" t="s">
        <v>79</v>
      </c>
      <c r="AY264" s="171" t="s">
        <v>128</v>
      </c>
      <c r="BK264" s="173">
        <f>SUM(BK265:BK267)</f>
        <v>0</v>
      </c>
    </row>
    <row r="265" spans="1:65" s="2" customFormat="1" ht="16.5" customHeight="1">
      <c r="A265" s="37"/>
      <c r="B265" s="38"/>
      <c r="C265" s="176" t="s">
        <v>482</v>
      </c>
      <c r="D265" s="176" t="s">
        <v>130</v>
      </c>
      <c r="E265" s="177" t="s">
        <v>1220</v>
      </c>
      <c r="F265" s="178" t="s">
        <v>1221</v>
      </c>
      <c r="G265" s="179" t="s">
        <v>209</v>
      </c>
      <c r="H265" s="180">
        <v>192.92400000000001</v>
      </c>
      <c r="I265" s="181"/>
      <c r="J265" s="182">
        <f>ROUND(I265*H265,2)</f>
        <v>0</v>
      </c>
      <c r="K265" s="178" t="s">
        <v>134</v>
      </c>
      <c r="L265" s="42"/>
      <c r="M265" s="183" t="s">
        <v>19</v>
      </c>
      <c r="N265" s="184" t="s">
        <v>43</v>
      </c>
      <c r="O265" s="67"/>
      <c r="P265" s="185">
        <f>O265*H265</f>
        <v>0</v>
      </c>
      <c r="Q265" s="185">
        <v>0</v>
      </c>
      <c r="R265" s="185">
        <f>Q265*H265</f>
        <v>0</v>
      </c>
      <c r="S265" s="185">
        <v>0</v>
      </c>
      <c r="T265" s="186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87" t="s">
        <v>89</v>
      </c>
      <c r="AT265" s="187" t="s">
        <v>130</v>
      </c>
      <c r="AU265" s="187" t="s">
        <v>81</v>
      </c>
      <c r="AY265" s="20" t="s">
        <v>128</v>
      </c>
      <c r="BE265" s="188">
        <f>IF(N265="základní",J265,0)</f>
        <v>0</v>
      </c>
      <c r="BF265" s="188">
        <f>IF(N265="snížená",J265,0)</f>
        <v>0</v>
      </c>
      <c r="BG265" s="188">
        <f>IF(N265="zákl. přenesená",J265,0)</f>
        <v>0</v>
      </c>
      <c r="BH265" s="188">
        <f>IF(N265="sníž. přenesená",J265,0)</f>
        <v>0</v>
      </c>
      <c r="BI265" s="188">
        <f>IF(N265="nulová",J265,0)</f>
        <v>0</v>
      </c>
      <c r="BJ265" s="20" t="s">
        <v>79</v>
      </c>
      <c r="BK265" s="188">
        <f>ROUND(I265*H265,2)</f>
        <v>0</v>
      </c>
      <c r="BL265" s="20" t="s">
        <v>89</v>
      </c>
      <c r="BM265" s="187" t="s">
        <v>1222</v>
      </c>
    </row>
    <row r="266" spans="1:65" s="2" customFormat="1">
      <c r="A266" s="37"/>
      <c r="B266" s="38"/>
      <c r="C266" s="39"/>
      <c r="D266" s="189" t="s">
        <v>136</v>
      </c>
      <c r="E266" s="39"/>
      <c r="F266" s="190" t="s">
        <v>1223</v>
      </c>
      <c r="G266" s="39"/>
      <c r="H266" s="39"/>
      <c r="I266" s="191"/>
      <c r="J266" s="39"/>
      <c r="K266" s="39"/>
      <c r="L266" s="42"/>
      <c r="M266" s="192"/>
      <c r="N266" s="193"/>
      <c r="O266" s="67"/>
      <c r="P266" s="67"/>
      <c r="Q266" s="67"/>
      <c r="R266" s="67"/>
      <c r="S266" s="67"/>
      <c r="T266" s="68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20" t="s">
        <v>136</v>
      </c>
      <c r="AU266" s="20" t="s">
        <v>81</v>
      </c>
    </row>
    <row r="267" spans="1:65" s="2" customFormat="1">
      <c r="A267" s="37"/>
      <c r="B267" s="38"/>
      <c r="C267" s="39"/>
      <c r="D267" s="194" t="s">
        <v>138</v>
      </c>
      <c r="E267" s="39"/>
      <c r="F267" s="195" t="s">
        <v>1224</v>
      </c>
      <c r="G267" s="39"/>
      <c r="H267" s="39"/>
      <c r="I267" s="191"/>
      <c r="J267" s="39"/>
      <c r="K267" s="39"/>
      <c r="L267" s="42"/>
      <c r="M267" s="217"/>
      <c r="N267" s="218"/>
      <c r="O267" s="219"/>
      <c r="P267" s="219"/>
      <c r="Q267" s="219"/>
      <c r="R267" s="219"/>
      <c r="S267" s="219"/>
      <c r="T267" s="220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20" t="s">
        <v>138</v>
      </c>
      <c r="AU267" s="20" t="s">
        <v>81</v>
      </c>
    </row>
    <row r="268" spans="1:65" s="2" customFormat="1" ht="6.95" customHeight="1">
      <c r="A268" s="37"/>
      <c r="B268" s="50"/>
      <c r="C268" s="51"/>
      <c r="D268" s="51"/>
      <c r="E268" s="51"/>
      <c r="F268" s="51"/>
      <c r="G268" s="51"/>
      <c r="H268" s="51"/>
      <c r="I268" s="51"/>
      <c r="J268" s="51"/>
      <c r="K268" s="51"/>
      <c r="L268" s="42"/>
      <c r="M268" s="37"/>
      <c r="O268" s="37"/>
      <c r="P268" s="37"/>
      <c r="Q268" s="37"/>
      <c r="R268" s="37"/>
      <c r="S268" s="37"/>
      <c r="T268" s="37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</row>
  </sheetData>
  <sheetProtection algorithmName="SHA-512" hashValue="QFAPrSFi3wlPdsPsy3GRHewhgjO9TccGtQo6CYKroCOklXmIkoKZ4Q/w4fkSEa4wJ8UQdkCivOB6YsXCd02GwQ==" saltValue="cw0NccCmh2s+8cWYSLEh/wqv1ZOy0iRbCKEV9wmqRKcZq7xZJ9R1QaLFtoHXLju/0zE++zhJxfIcyxyO9wgOpw==" spinCount="100000" sheet="1" objects="1" scenarios="1" formatColumns="0" formatRows="0" autoFilter="0"/>
  <autoFilter ref="C84:K267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90" r:id="rId1"/>
    <hyperlink ref="F97" r:id="rId2"/>
    <hyperlink ref="F100" r:id="rId3"/>
    <hyperlink ref="F107" r:id="rId4"/>
    <hyperlink ref="F115" r:id="rId5"/>
    <hyperlink ref="F121" r:id="rId6"/>
    <hyperlink ref="F125" r:id="rId7"/>
    <hyperlink ref="F130" r:id="rId8"/>
    <hyperlink ref="F135" r:id="rId9"/>
    <hyperlink ref="F139" r:id="rId10"/>
    <hyperlink ref="F142" r:id="rId11"/>
    <hyperlink ref="F147" r:id="rId12"/>
    <hyperlink ref="F153" r:id="rId13"/>
    <hyperlink ref="F158" r:id="rId14"/>
    <hyperlink ref="F161" r:id="rId15"/>
    <hyperlink ref="F164" r:id="rId16"/>
    <hyperlink ref="F170" r:id="rId17"/>
    <hyperlink ref="F176" r:id="rId18"/>
    <hyperlink ref="F180" r:id="rId19"/>
    <hyperlink ref="F185" r:id="rId20"/>
    <hyperlink ref="F190" r:id="rId21"/>
    <hyperlink ref="F195" r:id="rId22"/>
    <hyperlink ref="F202" r:id="rId23"/>
    <hyperlink ref="F211" r:id="rId24"/>
    <hyperlink ref="F217" r:id="rId25"/>
    <hyperlink ref="F222" r:id="rId26"/>
    <hyperlink ref="F225" r:id="rId27"/>
    <hyperlink ref="F228" r:id="rId28"/>
    <hyperlink ref="F234" r:id="rId29"/>
    <hyperlink ref="F240" r:id="rId30"/>
    <hyperlink ref="F244" r:id="rId31"/>
    <hyperlink ref="F248" r:id="rId32"/>
    <hyperlink ref="F252" r:id="rId33"/>
    <hyperlink ref="F255" r:id="rId34"/>
    <hyperlink ref="F258" r:id="rId35"/>
    <hyperlink ref="F262" r:id="rId36"/>
    <hyperlink ref="F267" r:id="rId37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20" t="s">
        <v>88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3"/>
      <c r="AT3" s="20" t="s">
        <v>81</v>
      </c>
    </row>
    <row r="4" spans="1:46" s="1" customFormat="1" ht="24.95" customHeight="1">
      <c r="B4" s="23"/>
      <c r="D4" s="106" t="s">
        <v>104</v>
      </c>
      <c r="L4" s="23"/>
      <c r="M4" s="107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08" t="s">
        <v>16</v>
      </c>
      <c r="L6" s="23"/>
    </row>
    <row r="7" spans="1:46" s="1" customFormat="1" ht="16.5" customHeight="1">
      <c r="B7" s="23"/>
      <c r="E7" s="385" t="str">
        <f>'Rekapitulace stavby'!K6</f>
        <v>Zámecké konírny - Community Hub, Objekt I - Inhalatorium SO 04</v>
      </c>
      <c r="F7" s="386"/>
      <c r="G7" s="386"/>
      <c r="H7" s="386"/>
      <c r="L7" s="23"/>
    </row>
    <row r="8" spans="1:46" s="2" customFormat="1" ht="12" customHeight="1">
      <c r="A8" s="37"/>
      <c r="B8" s="42"/>
      <c r="C8" s="37"/>
      <c r="D8" s="108" t="s">
        <v>105</v>
      </c>
      <c r="E8" s="37"/>
      <c r="F8" s="37"/>
      <c r="G8" s="37"/>
      <c r="H8" s="37"/>
      <c r="I8" s="37"/>
      <c r="J8" s="37"/>
      <c r="K8" s="37"/>
      <c r="L8" s="10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87" t="s">
        <v>1225</v>
      </c>
      <c r="F9" s="388"/>
      <c r="G9" s="388"/>
      <c r="H9" s="388"/>
      <c r="I9" s="37"/>
      <c r="J9" s="37"/>
      <c r="K9" s="37"/>
      <c r="L9" s="10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0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8" t="s">
        <v>18</v>
      </c>
      <c r="E11" s="37"/>
      <c r="F11" s="110" t="s">
        <v>19</v>
      </c>
      <c r="G11" s="37"/>
      <c r="H11" s="37"/>
      <c r="I11" s="108" t="s">
        <v>20</v>
      </c>
      <c r="J11" s="110" t="s">
        <v>19</v>
      </c>
      <c r="K11" s="37"/>
      <c r="L11" s="10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8" t="s">
        <v>21</v>
      </c>
      <c r="E12" s="37"/>
      <c r="F12" s="110" t="s">
        <v>22</v>
      </c>
      <c r="G12" s="37"/>
      <c r="H12" s="37"/>
      <c r="I12" s="108" t="s">
        <v>23</v>
      </c>
      <c r="J12" s="111" t="str">
        <f>'Rekapitulace stavby'!AN8</f>
        <v>Vyplň údaj</v>
      </c>
      <c r="K12" s="37"/>
      <c r="L12" s="10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0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8" t="s">
        <v>24</v>
      </c>
      <c r="E14" s="37"/>
      <c r="F14" s="37"/>
      <c r="G14" s="37"/>
      <c r="H14" s="37"/>
      <c r="I14" s="108" t="s">
        <v>25</v>
      </c>
      <c r="J14" s="110" t="s">
        <v>19</v>
      </c>
      <c r="K14" s="37"/>
      <c r="L14" s="10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0" t="s">
        <v>26</v>
      </c>
      <c r="F15" s="37"/>
      <c r="G15" s="37"/>
      <c r="H15" s="37"/>
      <c r="I15" s="108" t="s">
        <v>27</v>
      </c>
      <c r="J15" s="110" t="s">
        <v>19</v>
      </c>
      <c r="K15" s="37"/>
      <c r="L15" s="10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0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8" t="s">
        <v>28</v>
      </c>
      <c r="E17" s="37"/>
      <c r="F17" s="37"/>
      <c r="G17" s="37"/>
      <c r="H17" s="37"/>
      <c r="I17" s="108" t="s">
        <v>25</v>
      </c>
      <c r="J17" s="33" t="str">
        <f>'Rekapitulace stavby'!AN13</f>
        <v>Vyplň údaj</v>
      </c>
      <c r="K17" s="37"/>
      <c r="L17" s="10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89" t="str">
        <f>'Rekapitulace stavby'!E14</f>
        <v>Vyplň údaj</v>
      </c>
      <c r="F18" s="390"/>
      <c r="G18" s="390"/>
      <c r="H18" s="390"/>
      <c r="I18" s="108" t="s">
        <v>27</v>
      </c>
      <c r="J18" s="33" t="str">
        <f>'Rekapitulace stavby'!AN14</f>
        <v>Vyplň údaj</v>
      </c>
      <c r="K18" s="37"/>
      <c r="L18" s="10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0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8" t="s">
        <v>30</v>
      </c>
      <c r="E20" s="37"/>
      <c r="F20" s="37"/>
      <c r="G20" s="37"/>
      <c r="H20" s="37"/>
      <c r="I20" s="108" t="s">
        <v>25</v>
      </c>
      <c r="J20" s="110" t="s">
        <v>19</v>
      </c>
      <c r="K20" s="37"/>
      <c r="L20" s="10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0" t="s">
        <v>31</v>
      </c>
      <c r="F21" s="37"/>
      <c r="G21" s="37"/>
      <c r="H21" s="37"/>
      <c r="I21" s="108" t="s">
        <v>27</v>
      </c>
      <c r="J21" s="110" t="s">
        <v>19</v>
      </c>
      <c r="K21" s="37"/>
      <c r="L21" s="10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0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8" t="s">
        <v>33</v>
      </c>
      <c r="E23" s="37"/>
      <c r="F23" s="37"/>
      <c r="G23" s="37"/>
      <c r="H23" s="37"/>
      <c r="I23" s="108" t="s">
        <v>25</v>
      </c>
      <c r="J23" s="110" t="s">
        <v>34</v>
      </c>
      <c r="K23" s="37"/>
      <c r="L23" s="10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0" t="s">
        <v>35</v>
      </c>
      <c r="F24" s="37"/>
      <c r="G24" s="37"/>
      <c r="H24" s="37"/>
      <c r="I24" s="108" t="s">
        <v>27</v>
      </c>
      <c r="J24" s="110" t="s">
        <v>19</v>
      </c>
      <c r="K24" s="37"/>
      <c r="L24" s="10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0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8" t="s">
        <v>36</v>
      </c>
      <c r="E26" s="37"/>
      <c r="F26" s="37"/>
      <c r="G26" s="37"/>
      <c r="H26" s="37"/>
      <c r="I26" s="37"/>
      <c r="J26" s="37"/>
      <c r="K26" s="37"/>
      <c r="L26" s="10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47.25" customHeight="1">
      <c r="A27" s="112"/>
      <c r="B27" s="113"/>
      <c r="C27" s="112"/>
      <c r="D27" s="112"/>
      <c r="E27" s="391" t="s">
        <v>37</v>
      </c>
      <c r="F27" s="391"/>
      <c r="G27" s="391"/>
      <c r="H27" s="39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0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5"/>
      <c r="E29" s="115"/>
      <c r="F29" s="115"/>
      <c r="G29" s="115"/>
      <c r="H29" s="115"/>
      <c r="I29" s="115"/>
      <c r="J29" s="115"/>
      <c r="K29" s="115"/>
      <c r="L29" s="10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6" t="s">
        <v>38</v>
      </c>
      <c r="E30" s="37"/>
      <c r="F30" s="37"/>
      <c r="G30" s="37"/>
      <c r="H30" s="37"/>
      <c r="I30" s="37"/>
      <c r="J30" s="117">
        <f>ROUND(J86, 2)</f>
        <v>0</v>
      </c>
      <c r="K30" s="37"/>
      <c r="L30" s="10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5"/>
      <c r="E31" s="115"/>
      <c r="F31" s="115"/>
      <c r="G31" s="115"/>
      <c r="H31" s="115"/>
      <c r="I31" s="115"/>
      <c r="J31" s="115"/>
      <c r="K31" s="115"/>
      <c r="L31" s="10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8" t="s">
        <v>40</v>
      </c>
      <c r="G32" s="37"/>
      <c r="H32" s="37"/>
      <c r="I32" s="118" t="s">
        <v>39</v>
      </c>
      <c r="J32" s="118" t="s">
        <v>41</v>
      </c>
      <c r="K32" s="37"/>
      <c r="L32" s="10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19" t="s">
        <v>42</v>
      </c>
      <c r="E33" s="108" t="s">
        <v>43</v>
      </c>
      <c r="F33" s="120">
        <f>ROUND((SUM(BE86:BE161)),  2)</f>
        <v>0</v>
      </c>
      <c r="G33" s="37"/>
      <c r="H33" s="37"/>
      <c r="I33" s="121">
        <v>0.21</v>
      </c>
      <c r="J33" s="120">
        <f>ROUND(((SUM(BE86:BE161))*I33),  2)</f>
        <v>0</v>
      </c>
      <c r="K33" s="37"/>
      <c r="L33" s="10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8" t="s">
        <v>44</v>
      </c>
      <c r="F34" s="120">
        <f>ROUND((SUM(BF86:BF161)),  2)</f>
        <v>0</v>
      </c>
      <c r="G34" s="37"/>
      <c r="H34" s="37"/>
      <c r="I34" s="121">
        <v>0.15</v>
      </c>
      <c r="J34" s="120">
        <f>ROUND(((SUM(BF86:BF161))*I34),  2)</f>
        <v>0</v>
      </c>
      <c r="K34" s="37"/>
      <c r="L34" s="10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8" t="s">
        <v>45</v>
      </c>
      <c r="F35" s="120">
        <f>ROUND((SUM(BG86:BG161)),  2)</f>
        <v>0</v>
      </c>
      <c r="G35" s="37"/>
      <c r="H35" s="37"/>
      <c r="I35" s="121">
        <v>0.21</v>
      </c>
      <c r="J35" s="120">
        <f>0</f>
        <v>0</v>
      </c>
      <c r="K35" s="37"/>
      <c r="L35" s="10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8" t="s">
        <v>46</v>
      </c>
      <c r="F36" s="120">
        <f>ROUND((SUM(BH86:BH161)),  2)</f>
        <v>0</v>
      </c>
      <c r="G36" s="37"/>
      <c r="H36" s="37"/>
      <c r="I36" s="121">
        <v>0.15</v>
      </c>
      <c r="J36" s="120">
        <f>0</f>
        <v>0</v>
      </c>
      <c r="K36" s="37"/>
      <c r="L36" s="10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8" t="s">
        <v>47</v>
      </c>
      <c r="F37" s="120">
        <f>ROUND((SUM(BI86:BI161)),  2)</f>
        <v>0</v>
      </c>
      <c r="G37" s="37"/>
      <c r="H37" s="37"/>
      <c r="I37" s="121">
        <v>0</v>
      </c>
      <c r="J37" s="120">
        <f>0</f>
        <v>0</v>
      </c>
      <c r="K37" s="37"/>
      <c r="L37" s="10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0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10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107</v>
      </c>
      <c r="D45" s="39"/>
      <c r="E45" s="39"/>
      <c r="F45" s="39"/>
      <c r="G45" s="39"/>
      <c r="H45" s="39"/>
      <c r="I45" s="39"/>
      <c r="J45" s="39"/>
      <c r="K45" s="39"/>
      <c r="L45" s="10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0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0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83" t="str">
        <f>E7</f>
        <v>Zámecké konírny - Community Hub, Objekt I - Inhalatorium SO 04</v>
      </c>
      <c r="F48" s="384"/>
      <c r="G48" s="384"/>
      <c r="H48" s="384"/>
      <c r="I48" s="39"/>
      <c r="J48" s="39"/>
      <c r="K48" s="39"/>
      <c r="L48" s="10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105</v>
      </c>
      <c r="D49" s="39"/>
      <c r="E49" s="39"/>
      <c r="F49" s="39"/>
      <c r="G49" s="39"/>
      <c r="H49" s="39"/>
      <c r="I49" s="39"/>
      <c r="J49" s="39"/>
      <c r="K49" s="39"/>
      <c r="L49" s="10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71" t="str">
        <f>E9</f>
        <v>3 - objekt I Inhalatorium_ZTI</v>
      </c>
      <c r="F50" s="382"/>
      <c r="G50" s="382"/>
      <c r="H50" s="382"/>
      <c r="I50" s="39"/>
      <c r="J50" s="39"/>
      <c r="K50" s="39"/>
      <c r="L50" s="10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0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21</v>
      </c>
      <c r="D52" s="39"/>
      <c r="E52" s="39"/>
      <c r="F52" s="30" t="str">
        <f>F12</f>
        <v>Park B.Němcové, Karviná Fryštát</v>
      </c>
      <c r="G52" s="39"/>
      <c r="H52" s="39"/>
      <c r="I52" s="32" t="s">
        <v>23</v>
      </c>
      <c r="J52" s="62" t="str">
        <f>IF(J12="","",J12)</f>
        <v>Vyplň údaj</v>
      </c>
      <c r="K52" s="39"/>
      <c r="L52" s="10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0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25.7" customHeight="1">
      <c r="A54" s="37"/>
      <c r="B54" s="38"/>
      <c r="C54" s="32" t="s">
        <v>24</v>
      </c>
      <c r="D54" s="39"/>
      <c r="E54" s="39"/>
      <c r="F54" s="30" t="str">
        <f>E15</f>
        <v>Statutární město Karviná</v>
      </c>
      <c r="G54" s="39"/>
      <c r="H54" s="39"/>
      <c r="I54" s="32" t="s">
        <v>30</v>
      </c>
      <c r="J54" s="35" t="str">
        <f>E21</f>
        <v>Amun Pro s.r.o., Třanovice</v>
      </c>
      <c r="K54" s="39"/>
      <c r="L54" s="10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25.7" customHeight="1">
      <c r="A55" s="37"/>
      <c r="B55" s="38"/>
      <c r="C55" s="32" t="s">
        <v>28</v>
      </c>
      <c r="D55" s="39"/>
      <c r="E55" s="39"/>
      <c r="F55" s="30" t="str">
        <f>IF(E18="","",E18)</f>
        <v>Vyplň údaj</v>
      </c>
      <c r="G55" s="39"/>
      <c r="H55" s="39"/>
      <c r="I55" s="32" t="s">
        <v>33</v>
      </c>
      <c r="J55" s="35" t="str">
        <f>E24</f>
        <v>Ing. Alena Chmelová, Opava</v>
      </c>
      <c r="K55" s="39"/>
      <c r="L55" s="10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0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3" t="s">
        <v>108</v>
      </c>
      <c r="D57" s="134"/>
      <c r="E57" s="134"/>
      <c r="F57" s="134"/>
      <c r="G57" s="134"/>
      <c r="H57" s="134"/>
      <c r="I57" s="134"/>
      <c r="J57" s="135" t="s">
        <v>109</v>
      </c>
      <c r="K57" s="134"/>
      <c r="L57" s="10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0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6" t="s">
        <v>70</v>
      </c>
      <c r="D59" s="39"/>
      <c r="E59" s="39"/>
      <c r="F59" s="39"/>
      <c r="G59" s="39"/>
      <c r="H59" s="39"/>
      <c r="I59" s="39"/>
      <c r="J59" s="80">
        <f>J86</f>
        <v>0</v>
      </c>
      <c r="K59" s="39"/>
      <c r="L59" s="10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110</v>
      </c>
    </row>
    <row r="60" spans="1:47" s="9" customFormat="1" ht="24.95" customHeight="1">
      <c r="B60" s="137"/>
      <c r="C60" s="138"/>
      <c r="D60" s="139" t="s">
        <v>111</v>
      </c>
      <c r="E60" s="140"/>
      <c r="F60" s="140"/>
      <c r="G60" s="140"/>
      <c r="H60" s="140"/>
      <c r="I60" s="140"/>
      <c r="J60" s="141">
        <f>J87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1226</v>
      </c>
      <c r="E61" s="146"/>
      <c r="F61" s="146"/>
      <c r="G61" s="146"/>
      <c r="H61" s="146"/>
      <c r="I61" s="146"/>
      <c r="J61" s="147">
        <f>J88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1227</v>
      </c>
      <c r="E62" s="146"/>
      <c r="F62" s="146"/>
      <c r="G62" s="146"/>
      <c r="H62" s="146"/>
      <c r="I62" s="146"/>
      <c r="J62" s="147">
        <f>J99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159</v>
      </c>
      <c r="E63" s="146"/>
      <c r="F63" s="146"/>
      <c r="G63" s="146"/>
      <c r="H63" s="146"/>
      <c r="I63" s="146"/>
      <c r="J63" s="147">
        <f>J103</f>
        <v>0</v>
      </c>
      <c r="K63" s="144"/>
      <c r="L63" s="148"/>
    </row>
    <row r="64" spans="1:47" s="9" customFormat="1" ht="24.95" customHeight="1">
      <c r="B64" s="137"/>
      <c r="C64" s="138"/>
      <c r="D64" s="139" t="s">
        <v>160</v>
      </c>
      <c r="E64" s="140"/>
      <c r="F64" s="140"/>
      <c r="G64" s="140"/>
      <c r="H64" s="140"/>
      <c r="I64" s="140"/>
      <c r="J64" s="141">
        <f>J107</f>
        <v>0</v>
      </c>
      <c r="K64" s="138"/>
      <c r="L64" s="142"/>
    </row>
    <row r="65" spans="1:31" s="10" customFormat="1" ht="19.899999999999999" customHeight="1">
      <c r="B65" s="143"/>
      <c r="C65" s="144"/>
      <c r="D65" s="145" t="s">
        <v>164</v>
      </c>
      <c r="E65" s="146"/>
      <c r="F65" s="146"/>
      <c r="G65" s="146"/>
      <c r="H65" s="146"/>
      <c r="I65" s="146"/>
      <c r="J65" s="147">
        <f>J108</f>
        <v>0</v>
      </c>
      <c r="K65" s="144"/>
      <c r="L65" s="148"/>
    </row>
    <row r="66" spans="1:31" s="10" customFormat="1" ht="19.899999999999999" customHeight="1">
      <c r="B66" s="143"/>
      <c r="C66" s="144"/>
      <c r="D66" s="145" t="s">
        <v>1228</v>
      </c>
      <c r="E66" s="146"/>
      <c r="F66" s="146"/>
      <c r="G66" s="146"/>
      <c r="H66" s="146"/>
      <c r="I66" s="146"/>
      <c r="J66" s="147">
        <f>J131</f>
        <v>0</v>
      </c>
      <c r="K66" s="144"/>
      <c r="L66" s="148"/>
    </row>
    <row r="67" spans="1:31" s="2" customFormat="1" ht="21.75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09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pans="1:31" s="2" customFormat="1" ht="6.95" customHeight="1">
      <c r="A68" s="37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109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72" spans="1:31" s="2" customFormat="1" ht="6.95" customHeight="1">
      <c r="A72" s="37"/>
      <c r="B72" s="52"/>
      <c r="C72" s="53"/>
      <c r="D72" s="53"/>
      <c r="E72" s="53"/>
      <c r="F72" s="53"/>
      <c r="G72" s="53"/>
      <c r="H72" s="53"/>
      <c r="I72" s="53"/>
      <c r="J72" s="53"/>
      <c r="K72" s="53"/>
      <c r="L72" s="10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24.95" customHeight="1">
      <c r="A73" s="37"/>
      <c r="B73" s="38"/>
      <c r="C73" s="26" t="s">
        <v>113</v>
      </c>
      <c r="D73" s="39"/>
      <c r="E73" s="39"/>
      <c r="F73" s="39"/>
      <c r="G73" s="39"/>
      <c r="H73" s="39"/>
      <c r="I73" s="39"/>
      <c r="J73" s="39"/>
      <c r="K73" s="39"/>
      <c r="L73" s="10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6.95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0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2" customHeight="1">
      <c r="A75" s="37"/>
      <c r="B75" s="38"/>
      <c r="C75" s="32" t="s">
        <v>16</v>
      </c>
      <c r="D75" s="39"/>
      <c r="E75" s="39"/>
      <c r="F75" s="39"/>
      <c r="G75" s="39"/>
      <c r="H75" s="39"/>
      <c r="I75" s="39"/>
      <c r="J75" s="39"/>
      <c r="K75" s="39"/>
      <c r="L75" s="10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16.5" customHeight="1">
      <c r="A76" s="37"/>
      <c r="B76" s="38"/>
      <c r="C76" s="39"/>
      <c r="D76" s="39"/>
      <c r="E76" s="383" t="str">
        <f>E7</f>
        <v>Zámecké konírny - Community Hub, Objekt I - Inhalatorium SO 04</v>
      </c>
      <c r="F76" s="384"/>
      <c r="G76" s="384"/>
      <c r="H76" s="384"/>
      <c r="I76" s="39"/>
      <c r="J76" s="39"/>
      <c r="K76" s="39"/>
      <c r="L76" s="10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12" customHeight="1">
      <c r="A77" s="37"/>
      <c r="B77" s="38"/>
      <c r="C77" s="32" t="s">
        <v>105</v>
      </c>
      <c r="D77" s="39"/>
      <c r="E77" s="39"/>
      <c r="F77" s="39"/>
      <c r="G77" s="39"/>
      <c r="H77" s="39"/>
      <c r="I77" s="39"/>
      <c r="J77" s="39"/>
      <c r="K77" s="39"/>
      <c r="L77" s="10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6.5" customHeight="1">
      <c r="A78" s="37"/>
      <c r="B78" s="38"/>
      <c r="C78" s="39"/>
      <c r="D78" s="39"/>
      <c r="E78" s="371" t="str">
        <f>E9</f>
        <v>3 - objekt I Inhalatorium_ZTI</v>
      </c>
      <c r="F78" s="382"/>
      <c r="G78" s="382"/>
      <c r="H78" s="382"/>
      <c r="I78" s="39"/>
      <c r="J78" s="39"/>
      <c r="K78" s="39"/>
      <c r="L78" s="10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6.95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0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12" customHeight="1">
      <c r="A80" s="37"/>
      <c r="B80" s="38"/>
      <c r="C80" s="32" t="s">
        <v>21</v>
      </c>
      <c r="D80" s="39"/>
      <c r="E80" s="39"/>
      <c r="F80" s="30" t="str">
        <f>F12</f>
        <v>Park B.Němcové, Karviná Fryštát</v>
      </c>
      <c r="G80" s="39"/>
      <c r="H80" s="39"/>
      <c r="I80" s="32" t="s">
        <v>23</v>
      </c>
      <c r="J80" s="62" t="str">
        <f>IF(J12="","",J12)</f>
        <v>Vyplň údaj</v>
      </c>
      <c r="K80" s="39"/>
      <c r="L80" s="10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6.95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0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25.7" customHeight="1">
      <c r="A82" s="37"/>
      <c r="B82" s="38"/>
      <c r="C82" s="32" t="s">
        <v>24</v>
      </c>
      <c r="D82" s="39"/>
      <c r="E82" s="39"/>
      <c r="F82" s="30" t="str">
        <f>E15</f>
        <v>Statutární město Karviná</v>
      </c>
      <c r="G82" s="39"/>
      <c r="H82" s="39"/>
      <c r="I82" s="32" t="s">
        <v>30</v>
      </c>
      <c r="J82" s="35" t="str">
        <f>E21</f>
        <v>Amun Pro s.r.o., Třanovice</v>
      </c>
      <c r="K82" s="39"/>
      <c r="L82" s="10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2" customFormat="1" ht="25.7" customHeight="1">
      <c r="A83" s="37"/>
      <c r="B83" s="38"/>
      <c r="C83" s="32" t="s">
        <v>28</v>
      </c>
      <c r="D83" s="39"/>
      <c r="E83" s="39"/>
      <c r="F83" s="30" t="str">
        <f>IF(E18="","",E18)</f>
        <v>Vyplň údaj</v>
      </c>
      <c r="G83" s="39"/>
      <c r="H83" s="39"/>
      <c r="I83" s="32" t="s">
        <v>33</v>
      </c>
      <c r="J83" s="35" t="str">
        <f>E24</f>
        <v>Ing. Alena Chmelová, Opava</v>
      </c>
      <c r="K83" s="39"/>
      <c r="L83" s="10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5" s="2" customFormat="1" ht="10.35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0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65" s="11" customFormat="1" ht="29.25" customHeight="1">
      <c r="A85" s="149"/>
      <c r="B85" s="150"/>
      <c r="C85" s="151" t="s">
        <v>114</v>
      </c>
      <c r="D85" s="152" t="s">
        <v>57</v>
      </c>
      <c r="E85" s="152" t="s">
        <v>53</v>
      </c>
      <c r="F85" s="152" t="s">
        <v>54</v>
      </c>
      <c r="G85" s="152" t="s">
        <v>115</v>
      </c>
      <c r="H85" s="152" t="s">
        <v>116</v>
      </c>
      <c r="I85" s="152" t="s">
        <v>117</v>
      </c>
      <c r="J85" s="152" t="s">
        <v>109</v>
      </c>
      <c r="K85" s="153" t="s">
        <v>118</v>
      </c>
      <c r="L85" s="154"/>
      <c r="M85" s="71" t="s">
        <v>19</v>
      </c>
      <c r="N85" s="72" t="s">
        <v>42</v>
      </c>
      <c r="O85" s="72" t="s">
        <v>119</v>
      </c>
      <c r="P85" s="72" t="s">
        <v>120</v>
      </c>
      <c r="Q85" s="72" t="s">
        <v>121</v>
      </c>
      <c r="R85" s="72" t="s">
        <v>122</v>
      </c>
      <c r="S85" s="72" t="s">
        <v>123</v>
      </c>
      <c r="T85" s="73" t="s">
        <v>124</v>
      </c>
      <c r="U85" s="149"/>
      <c r="V85" s="149"/>
      <c r="W85" s="149"/>
      <c r="X85" s="149"/>
      <c r="Y85" s="149"/>
      <c r="Z85" s="149"/>
      <c r="AA85" s="149"/>
      <c r="AB85" s="149"/>
      <c r="AC85" s="149"/>
      <c r="AD85" s="149"/>
      <c r="AE85" s="149"/>
    </row>
    <row r="86" spans="1:65" s="2" customFormat="1" ht="22.9" customHeight="1">
      <c r="A86" s="37"/>
      <c r="B86" s="38"/>
      <c r="C86" s="78" t="s">
        <v>125</v>
      </c>
      <c r="D86" s="39"/>
      <c r="E86" s="39"/>
      <c r="F86" s="39"/>
      <c r="G86" s="39"/>
      <c r="H86" s="39"/>
      <c r="I86" s="39"/>
      <c r="J86" s="155">
        <f>BK86</f>
        <v>0</v>
      </c>
      <c r="K86" s="39"/>
      <c r="L86" s="42"/>
      <c r="M86" s="74"/>
      <c r="N86" s="156"/>
      <c r="O86" s="75"/>
      <c r="P86" s="157">
        <f>P87+P107</f>
        <v>0</v>
      </c>
      <c r="Q86" s="75"/>
      <c r="R86" s="157">
        <f>R87+R107</f>
        <v>7.64229</v>
      </c>
      <c r="S86" s="75"/>
      <c r="T86" s="158">
        <f>T87+T107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20" t="s">
        <v>71</v>
      </c>
      <c r="AU86" s="20" t="s">
        <v>110</v>
      </c>
      <c r="BK86" s="159">
        <f>BK87+BK107</f>
        <v>0</v>
      </c>
    </row>
    <row r="87" spans="1:65" s="12" customFormat="1" ht="25.9" customHeight="1">
      <c r="B87" s="160"/>
      <c r="C87" s="161"/>
      <c r="D87" s="162" t="s">
        <v>71</v>
      </c>
      <c r="E87" s="163" t="s">
        <v>126</v>
      </c>
      <c r="F87" s="163" t="s">
        <v>127</v>
      </c>
      <c r="G87" s="161"/>
      <c r="H87" s="161"/>
      <c r="I87" s="164"/>
      <c r="J87" s="165">
        <f>BK87</f>
        <v>0</v>
      </c>
      <c r="K87" s="161"/>
      <c r="L87" s="166"/>
      <c r="M87" s="167"/>
      <c r="N87" s="168"/>
      <c r="O87" s="168"/>
      <c r="P87" s="169">
        <f>P88+P99+P103</f>
        <v>0</v>
      </c>
      <c r="Q87" s="168"/>
      <c r="R87" s="169">
        <f>R88+R99+R103</f>
        <v>7.4314799999999996</v>
      </c>
      <c r="S87" s="168"/>
      <c r="T87" s="170">
        <f>T88+T99+T103</f>
        <v>0</v>
      </c>
      <c r="AR87" s="171" t="s">
        <v>79</v>
      </c>
      <c r="AT87" s="172" t="s">
        <v>71</v>
      </c>
      <c r="AU87" s="172" t="s">
        <v>72</v>
      </c>
      <c r="AY87" s="171" t="s">
        <v>128</v>
      </c>
      <c r="BK87" s="173">
        <f>BK88+BK99+BK103</f>
        <v>0</v>
      </c>
    </row>
    <row r="88" spans="1:65" s="12" customFormat="1" ht="22.9" customHeight="1">
      <c r="B88" s="160"/>
      <c r="C88" s="161"/>
      <c r="D88" s="162" t="s">
        <v>71</v>
      </c>
      <c r="E88" s="174" t="s">
        <v>86</v>
      </c>
      <c r="F88" s="174" t="s">
        <v>1229</v>
      </c>
      <c r="G88" s="161"/>
      <c r="H88" s="161"/>
      <c r="I88" s="164"/>
      <c r="J88" s="175">
        <f>BK88</f>
        <v>0</v>
      </c>
      <c r="K88" s="161"/>
      <c r="L88" s="166"/>
      <c r="M88" s="167"/>
      <c r="N88" s="168"/>
      <c r="O88" s="168"/>
      <c r="P88" s="169">
        <f>SUM(P89:P98)</f>
        <v>0</v>
      </c>
      <c r="Q88" s="168"/>
      <c r="R88" s="169">
        <f>SUM(R89:R98)</f>
        <v>7.4169</v>
      </c>
      <c r="S88" s="168"/>
      <c r="T88" s="170">
        <f>SUM(T89:T98)</f>
        <v>0</v>
      </c>
      <c r="AR88" s="171" t="s">
        <v>79</v>
      </c>
      <c r="AT88" s="172" t="s">
        <v>71</v>
      </c>
      <c r="AU88" s="172" t="s">
        <v>79</v>
      </c>
      <c r="AY88" s="171" t="s">
        <v>128</v>
      </c>
      <c r="BK88" s="173">
        <f>SUM(BK89:BK98)</f>
        <v>0</v>
      </c>
    </row>
    <row r="89" spans="1:65" s="2" customFormat="1" ht="24.2" customHeight="1">
      <c r="A89" s="37"/>
      <c r="B89" s="38"/>
      <c r="C89" s="176" t="s">
        <v>79</v>
      </c>
      <c r="D89" s="176" t="s">
        <v>130</v>
      </c>
      <c r="E89" s="177" t="s">
        <v>1230</v>
      </c>
      <c r="F89" s="178" t="s">
        <v>1231</v>
      </c>
      <c r="G89" s="179" t="s">
        <v>376</v>
      </c>
      <c r="H89" s="180">
        <v>1</v>
      </c>
      <c r="I89" s="181"/>
      <c r="J89" s="182">
        <f>ROUND(I89*H89,2)</f>
        <v>0</v>
      </c>
      <c r="K89" s="178" t="s">
        <v>134</v>
      </c>
      <c r="L89" s="42"/>
      <c r="M89" s="183" t="s">
        <v>19</v>
      </c>
      <c r="N89" s="184" t="s">
        <v>43</v>
      </c>
      <c r="O89" s="67"/>
      <c r="P89" s="185">
        <f>O89*H89</f>
        <v>0</v>
      </c>
      <c r="Q89" s="185">
        <v>1.6899999999999998E-2</v>
      </c>
      <c r="R89" s="185">
        <f>Q89*H89</f>
        <v>1.6899999999999998E-2</v>
      </c>
      <c r="S89" s="185">
        <v>0</v>
      </c>
      <c r="T89" s="186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87" t="s">
        <v>89</v>
      </c>
      <c r="AT89" s="187" t="s">
        <v>130</v>
      </c>
      <c r="AU89" s="187" t="s">
        <v>81</v>
      </c>
      <c r="AY89" s="20" t="s">
        <v>128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20" t="s">
        <v>79</v>
      </c>
      <c r="BK89" s="188">
        <f>ROUND(I89*H89,2)</f>
        <v>0</v>
      </c>
      <c r="BL89" s="20" t="s">
        <v>89</v>
      </c>
      <c r="BM89" s="187" t="s">
        <v>1232</v>
      </c>
    </row>
    <row r="90" spans="1:65" s="2" customFormat="1" ht="19.5">
      <c r="A90" s="37"/>
      <c r="B90" s="38"/>
      <c r="C90" s="39"/>
      <c r="D90" s="189" t="s">
        <v>136</v>
      </c>
      <c r="E90" s="39"/>
      <c r="F90" s="190" t="s">
        <v>1233</v>
      </c>
      <c r="G90" s="39"/>
      <c r="H90" s="39"/>
      <c r="I90" s="191"/>
      <c r="J90" s="39"/>
      <c r="K90" s="39"/>
      <c r="L90" s="42"/>
      <c r="M90" s="192"/>
      <c r="N90" s="193"/>
      <c r="O90" s="67"/>
      <c r="P90" s="67"/>
      <c r="Q90" s="67"/>
      <c r="R90" s="67"/>
      <c r="S90" s="67"/>
      <c r="T90" s="68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20" t="s">
        <v>136</v>
      </c>
      <c r="AU90" s="20" t="s">
        <v>81</v>
      </c>
    </row>
    <row r="91" spans="1:65" s="2" customFormat="1">
      <c r="A91" s="37"/>
      <c r="B91" s="38"/>
      <c r="C91" s="39"/>
      <c r="D91" s="194" t="s">
        <v>138</v>
      </c>
      <c r="E91" s="39"/>
      <c r="F91" s="195" t="s">
        <v>1234</v>
      </c>
      <c r="G91" s="39"/>
      <c r="H91" s="39"/>
      <c r="I91" s="191"/>
      <c r="J91" s="39"/>
      <c r="K91" s="39"/>
      <c r="L91" s="42"/>
      <c r="M91" s="192"/>
      <c r="N91" s="193"/>
      <c r="O91" s="67"/>
      <c r="P91" s="67"/>
      <c r="Q91" s="67"/>
      <c r="R91" s="67"/>
      <c r="S91" s="67"/>
      <c r="T91" s="68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20" t="s">
        <v>138</v>
      </c>
      <c r="AU91" s="20" t="s">
        <v>81</v>
      </c>
    </row>
    <row r="92" spans="1:65" s="2" customFormat="1" ht="16.5" customHeight="1">
      <c r="A92" s="37"/>
      <c r="B92" s="38"/>
      <c r="C92" s="232" t="s">
        <v>81</v>
      </c>
      <c r="D92" s="232" t="s">
        <v>353</v>
      </c>
      <c r="E92" s="233" t="s">
        <v>1235</v>
      </c>
      <c r="F92" s="234" t="s">
        <v>1236</v>
      </c>
      <c r="G92" s="235" t="s">
        <v>376</v>
      </c>
      <c r="H92" s="236">
        <v>1</v>
      </c>
      <c r="I92" s="237"/>
      <c r="J92" s="238">
        <f>ROUND(I92*H92,2)</f>
        <v>0</v>
      </c>
      <c r="K92" s="234" t="s">
        <v>134</v>
      </c>
      <c r="L92" s="239"/>
      <c r="M92" s="240" t="s">
        <v>19</v>
      </c>
      <c r="N92" s="241" t="s">
        <v>43</v>
      </c>
      <c r="O92" s="67"/>
      <c r="P92" s="185">
        <f>O92*H92</f>
        <v>0</v>
      </c>
      <c r="Q92" s="185">
        <v>5.1100000000000003</v>
      </c>
      <c r="R92" s="185">
        <f>Q92*H92</f>
        <v>5.1100000000000003</v>
      </c>
      <c r="S92" s="185">
        <v>0</v>
      </c>
      <c r="T92" s="186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87" t="s">
        <v>214</v>
      </c>
      <c r="AT92" s="187" t="s">
        <v>353</v>
      </c>
      <c r="AU92" s="187" t="s">
        <v>81</v>
      </c>
      <c r="AY92" s="20" t="s">
        <v>128</v>
      </c>
      <c r="BE92" s="188">
        <f>IF(N92="základní",J92,0)</f>
        <v>0</v>
      </c>
      <c r="BF92" s="188">
        <f>IF(N92="snížená",J92,0)</f>
        <v>0</v>
      </c>
      <c r="BG92" s="188">
        <f>IF(N92="zákl. přenesená",J92,0)</f>
        <v>0</v>
      </c>
      <c r="BH92" s="188">
        <f>IF(N92="sníž. přenesená",J92,0)</f>
        <v>0</v>
      </c>
      <c r="BI92" s="188">
        <f>IF(N92="nulová",J92,0)</f>
        <v>0</v>
      </c>
      <c r="BJ92" s="20" t="s">
        <v>79</v>
      </c>
      <c r="BK92" s="188">
        <f>ROUND(I92*H92,2)</f>
        <v>0</v>
      </c>
      <c r="BL92" s="20" t="s">
        <v>89</v>
      </c>
      <c r="BM92" s="187" t="s">
        <v>1237</v>
      </c>
    </row>
    <row r="93" spans="1:65" s="2" customFormat="1">
      <c r="A93" s="37"/>
      <c r="B93" s="38"/>
      <c r="C93" s="39"/>
      <c r="D93" s="189" t="s">
        <v>136</v>
      </c>
      <c r="E93" s="39"/>
      <c r="F93" s="190" t="s">
        <v>1236</v>
      </c>
      <c r="G93" s="39"/>
      <c r="H93" s="39"/>
      <c r="I93" s="191"/>
      <c r="J93" s="39"/>
      <c r="K93" s="39"/>
      <c r="L93" s="42"/>
      <c r="M93" s="192"/>
      <c r="N93" s="193"/>
      <c r="O93" s="67"/>
      <c r="P93" s="67"/>
      <c r="Q93" s="67"/>
      <c r="R93" s="67"/>
      <c r="S93" s="67"/>
      <c r="T93" s="68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20" t="s">
        <v>136</v>
      </c>
      <c r="AU93" s="20" t="s">
        <v>81</v>
      </c>
    </row>
    <row r="94" spans="1:65" s="2" customFormat="1" ht="16.5" customHeight="1">
      <c r="A94" s="37"/>
      <c r="B94" s="38"/>
      <c r="C94" s="176" t="s">
        <v>86</v>
      </c>
      <c r="D94" s="176" t="s">
        <v>130</v>
      </c>
      <c r="E94" s="177" t="s">
        <v>1238</v>
      </c>
      <c r="F94" s="178" t="s">
        <v>1239</v>
      </c>
      <c r="G94" s="179" t="s">
        <v>376</v>
      </c>
      <c r="H94" s="180">
        <v>1</v>
      </c>
      <c r="I94" s="181"/>
      <c r="J94" s="182">
        <f>ROUND(I94*H94,2)</f>
        <v>0</v>
      </c>
      <c r="K94" s="178" t="s">
        <v>134</v>
      </c>
      <c r="L94" s="42"/>
      <c r="M94" s="183" t="s">
        <v>19</v>
      </c>
      <c r="N94" s="184" t="s">
        <v>43</v>
      </c>
      <c r="O94" s="67"/>
      <c r="P94" s="185">
        <f>O94*H94</f>
        <v>0</v>
      </c>
      <c r="Q94" s="185">
        <v>0</v>
      </c>
      <c r="R94" s="185">
        <f>Q94*H94</f>
        <v>0</v>
      </c>
      <c r="S94" s="185">
        <v>0</v>
      </c>
      <c r="T94" s="186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87" t="s">
        <v>89</v>
      </c>
      <c r="AT94" s="187" t="s">
        <v>130</v>
      </c>
      <c r="AU94" s="187" t="s">
        <v>81</v>
      </c>
      <c r="AY94" s="20" t="s">
        <v>128</v>
      </c>
      <c r="BE94" s="188">
        <f>IF(N94="základní",J94,0)</f>
        <v>0</v>
      </c>
      <c r="BF94" s="188">
        <f>IF(N94="snížená",J94,0)</f>
        <v>0</v>
      </c>
      <c r="BG94" s="188">
        <f>IF(N94="zákl. přenesená",J94,0)</f>
        <v>0</v>
      </c>
      <c r="BH94" s="188">
        <f>IF(N94="sníž. přenesená",J94,0)</f>
        <v>0</v>
      </c>
      <c r="BI94" s="188">
        <f>IF(N94="nulová",J94,0)</f>
        <v>0</v>
      </c>
      <c r="BJ94" s="20" t="s">
        <v>79</v>
      </c>
      <c r="BK94" s="188">
        <f>ROUND(I94*H94,2)</f>
        <v>0</v>
      </c>
      <c r="BL94" s="20" t="s">
        <v>89</v>
      </c>
      <c r="BM94" s="187" t="s">
        <v>1240</v>
      </c>
    </row>
    <row r="95" spans="1:65" s="2" customFormat="1">
      <c r="A95" s="37"/>
      <c r="B95" s="38"/>
      <c r="C95" s="39"/>
      <c r="D95" s="189" t="s">
        <v>136</v>
      </c>
      <c r="E95" s="39"/>
      <c r="F95" s="190" t="s">
        <v>1241</v>
      </c>
      <c r="G95" s="39"/>
      <c r="H95" s="39"/>
      <c r="I95" s="191"/>
      <c r="J95" s="39"/>
      <c r="K95" s="39"/>
      <c r="L95" s="42"/>
      <c r="M95" s="192"/>
      <c r="N95" s="193"/>
      <c r="O95" s="67"/>
      <c r="P95" s="67"/>
      <c r="Q95" s="67"/>
      <c r="R95" s="67"/>
      <c r="S95" s="67"/>
      <c r="T95" s="68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20" t="s">
        <v>136</v>
      </c>
      <c r="AU95" s="20" t="s">
        <v>81</v>
      </c>
    </row>
    <row r="96" spans="1:65" s="2" customFormat="1">
      <c r="A96" s="37"/>
      <c r="B96" s="38"/>
      <c r="C96" s="39"/>
      <c r="D96" s="194" t="s">
        <v>138</v>
      </c>
      <c r="E96" s="39"/>
      <c r="F96" s="195" t="s">
        <v>1242</v>
      </c>
      <c r="G96" s="39"/>
      <c r="H96" s="39"/>
      <c r="I96" s="191"/>
      <c r="J96" s="39"/>
      <c r="K96" s="39"/>
      <c r="L96" s="42"/>
      <c r="M96" s="192"/>
      <c r="N96" s="193"/>
      <c r="O96" s="67"/>
      <c r="P96" s="67"/>
      <c r="Q96" s="67"/>
      <c r="R96" s="67"/>
      <c r="S96" s="67"/>
      <c r="T96" s="68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20" t="s">
        <v>138</v>
      </c>
      <c r="AU96" s="20" t="s">
        <v>81</v>
      </c>
    </row>
    <row r="97" spans="1:65" s="2" customFormat="1" ht="21.75" customHeight="1">
      <c r="A97" s="37"/>
      <c r="B97" s="38"/>
      <c r="C97" s="232" t="s">
        <v>89</v>
      </c>
      <c r="D97" s="232" t="s">
        <v>353</v>
      </c>
      <c r="E97" s="233" t="s">
        <v>1243</v>
      </c>
      <c r="F97" s="234" t="s">
        <v>1244</v>
      </c>
      <c r="G97" s="235" t="s">
        <v>376</v>
      </c>
      <c r="H97" s="236">
        <v>1</v>
      </c>
      <c r="I97" s="237"/>
      <c r="J97" s="238">
        <f>ROUND(I97*H97,2)</f>
        <v>0</v>
      </c>
      <c r="K97" s="234" t="s">
        <v>134</v>
      </c>
      <c r="L97" s="239"/>
      <c r="M97" s="240" t="s">
        <v>19</v>
      </c>
      <c r="N97" s="241" t="s">
        <v>43</v>
      </c>
      <c r="O97" s="67"/>
      <c r="P97" s="185">
        <f>O97*H97</f>
        <v>0</v>
      </c>
      <c r="Q97" s="185">
        <v>2.29</v>
      </c>
      <c r="R97" s="185">
        <f>Q97*H97</f>
        <v>2.29</v>
      </c>
      <c r="S97" s="185">
        <v>0</v>
      </c>
      <c r="T97" s="186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87" t="s">
        <v>214</v>
      </c>
      <c r="AT97" s="187" t="s">
        <v>353</v>
      </c>
      <c r="AU97" s="187" t="s">
        <v>81</v>
      </c>
      <c r="AY97" s="20" t="s">
        <v>128</v>
      </c>
      <c r="BE97" s="188">
        <f>IF(N97="základní",J97,0)</f>
        <v>0</v>
      </c>
      <c r="BF97" s="188">
        <f>IF(N97="snížená",J97,0)</f>
        <v>0</v>
      </c>
      <c r="BG97" s="188">
        <f>IF(N97="zákl. přenesená",J97,0)</f>
        <v>0</v>
      </c>
      <c r="BH97" s="188">
        <f>IF(N97="sníž. přenesená",J97,0)</f>
        <v>0</v>
      </c>
      <c r="BI97" s="188">
        <f>IF(N97="nulová",J97,0)</f>
        <v>0</v>
      </c>
      <c r="BJ97" s="20" t="s">
        <v>79</v>
      </c>
      <c r="BK97" s="188">
        <f>ROUND(I97*H97,2)</f>
        <v>0</v>
      </c>
      <c r="BL97" s="20" t="s">
        <v>89</v>
      </c>
      <c r="BM97" s="187" t="s">
        <v>1245</v>
      </c>
    </row>
    <row r="98" spans="1:65" s="2" customFormat="1">
      <c r="A98" s="37"/>
      <c r="B98" s="38"/>
      <c r="C98" s="39"/>
      <c r="D98" s="189" t="s">
        <v>136</v>
      </c>
      <c r="E98" s="39"/>
      <c r="F98" s="190" t="s">
        <v>1244</v>
      </c>
      <c r="G98" s="39"/>
      <c r="H98" s="39"/>
      <c r="I98" s="191"/>
      <c r="J98" s="39"/>
      <c r="K98" s="39"/>
      <c r="L98" s="42"/>
      <c r="M98" s="192"/>
      <c r="N98" s="193"/>
      <c r="O98" s="67"/>
      <c r="P98" s="67"/>
      <c r="Q98" s="67"/>
      <c r="R98" s="67"/>
      <c r="S98" s="67"/>
      <c r="T98" s="68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20" t="s">
        <v>136</v>
      </c>
      <c r="AU98" s="20" t="s">
        <v>81</v>
      </c>
    </row>
    <row r="99" spans="1:65" s="12" customFormat="1" ht="22.9" customHeight="1">
      <c r="B99" s="160"/>
      <c r="C99" s="161"/>
      <c r="D99" s="162" t="s">
        <v>71</v>
      </c>
      <c r="E99" s="174" t="s">
        <v>214</v>
      </c>
      <c r="F99" s="174" t="s">
        <v>1246</v>
      </c>
      <c r="G99" s="161"/>
      <c r="H99" s="161"/>
      <c r="I99" s="164"/>
      <c r="J99" s="175">
        <f>BK99</f>
        <v>0</v>
      </c>
      <c r="K99" s="161"/>
      <c r="L99" s="166"/>
      <c r="M99" s="167"/>
      <c r="N99" s="168"/>
      <c r="O99" s="168"/>
      <c r="P99" s="169">
        <f>SUM(P100:P102)</f>
        <v>0</v>
      </c>
      <c r="Q99" s="168"/>
      <c r="R99" s="169">
        <f>SUM(R100:R102)</f>
        <v>1.4579999999999999E-2</v>
      </c>
      <c r="S99" s="168"/>
      <c r="T99" s="170">
        <f>SUM(T100:T102)</f>
        <v>0</v>
      </c>
      <c r="AR99" s="171" t="s">
        <v>79</v>
      </c>
      <c r="AT99" s="172" t="s">
        <v>71</v>
      </c>
      <c r="AU99" s="172" t="s">
        <v>79</v>
      </c>
      <c r="AY99" s="171" t="s">
        <v>128</v>
      </c>
      <c r="BK99" s="173">
        <f>SUM(BK100:BK102)</f>
        <v>0</v>
      </c>
    </row>
    <row r="100" spans="1:65" s="2" customFormat="1" ht="16.5" customHeight="1">
      <c r="A100" s="37"/>
      <c r="B100" s="38"/>
      <c r="C100" s="176" t="s">
        <v>92</v>
      </c>
      <c r="D100" s="176" t="s">
        <v>130</v>
      </c>
      <c r="E100" s="177" t="s">
        <v>1247</v>
      </c>
      <c r="F100" s="178" t="s">
        <v>1248</v>
      </c>
      <c r="G100" s="179" t="s">
        <v>376</v>
      </c>
      <c r="H100" s="180">
        <v>1</v>
      </c>
      <c r="I100" s="181"/>
      <c r="J100" s="182">
        <f>ROUND(I100*H100,2)</f>
        <v>0</v>
      </c>
      <c r="K100" s="178" t="s">
        <v>134</v>
      </c>
      <c r="L100" s="42"/>
      <c r="M100" s="183" t="s">
        <v>19</v>
      </c>
      <c r="N100" s="184" t="s">
        <v>43</v>
      </c>
      <c r="O100" s="67"/>
      <c r="P100" s="185">
        <f>O100*H100</f>
        <v>0</v>
      </c>
      <c r="Q100" s="185">
        <v>1.4579999999999999E-2</v>
      </c>
      <c r="R100" s="185">
        <f>Q100*H100</f>
        <v>1.4579999999999999E-2</v>
      </c>
      <c r="S100" s="185">
        <v>0</v>
      </c>
      <c r="T100" s="186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87" t="s">
        <v>89</v>
      </c>
      <c r="AT100" s="187" t="s">
        <v>130</v>
      </c>
      <c r="AU100" s="187" t="s">
        <v>81</v>
      </c>
      <c r="AY100" s="20" t="s">
        <v>128</v>
      </c>
      <c r="BE100" s="188">
        <f>IF(N100="základní",J100,0)</f>
        <v>0</v>
      </c>
      <c r="BF100" s="188">
        <f>IF(N100="snížená",J100,0)</f>
        <v>0</v>
      </c>
      <c r="BG100" s="188">
        <f>IF(N100="zákl. přenesená",J100,0)</f>
        <v>0</v>
      </c>
      <c r="BH100" s="188">
        <f>IF(N100="sníž. přenesená",J100,0)</f>
        <v>0</v>
      </c>
      <c r="BI100" s="188">
        <f>IF(N100="nulová",J100,0)</f>
        <v>0</v>
      </c>
      <c r="BJ100" s="20" t="s">
        <v>79</v>
      </c>
      <c r="BK100" s="188">
        <f>ROUND(I100*H100,2)</f>
        <v>0</v>
      </c>
      <c r="BL100" s="20" t="s">
        <v>89</v>
      </c>
      <c r="BM100" s="187" t="s">
        <v>1249</v>
      </c>
    </row>
    <row r="101" spans="1:65" s="2" customFormat="1" ht="39">
      <c r="A101" s="37"/>
      <c r="B101" s="38"/>
      <c r="C101" s="39"/>
      <c r="D101" s="189" t="s">
        <v>136</v>
      </c>
      <c r="E101" s="39"/>
      <c r="F101" s="190" t="s">
        <v>1250</v>
      </c>
      <c r="G101" s="39"/>
      <c r="H101" s="39"/>
      <c r="I101" s="191"/>
      <c r="J101" s="39"/>
      <c r="K101" s="39"/>
      <c r="L101" s="42"/>
      <c r="M101" s="192"/>
      <c r="N101" s="193"/>
      <c r="O101" s="67"/>
      <c r="P101" s="67"/>
      <c r="Q101" s="67"/>
      <c r="R101" s="67"/>
      <c r="S101" s="67"/>
      <c r="T101" s="68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20" t="s">
        <v>136</v>
      </c>
      <c r="AU101" s="20" t="s">
        <v>81</v>
      </c>
    </row>
    <row r="102" spans="1:65" s="2" customFormat="1">
      <c r="A102" s="37"/>
      <c r="B102" s="38"/>
      <c r="C102" s="39"/>
      <c r="D102" s="194" t="s">
        <v>138</v>
      </c>
      <c r="E102" s="39"/>
      <c r="F102" s="195" t="s">
        <v>1251</v>
      </c>
      <c r="G102" s="39"/>
      <c r="H102" s="39"/>
      <c r="I102" s="191"/>
      <c r="J102" s="39"/>
      <c r="K102" s="39"/>
      <c r="L102" s="42"/>
      <c r="M102" s="192"/>
      <c r="N102" s="193"/>
      <c r="O102" s="67"/>
      <c r="P102" s="67"/>
      <c r="Q102" s="67"/>
      <c r="R102" s="67"/>
      <c r="S102" s="67"/>
      <c r="T102" s="68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20" t="s">
        <v>138</v>
      </c>
      <c r="AU102" s="20" t="s">
        <v>81</v>
      </c>
    </row>
    <row r="103" spans="1:65" s="12" customFormat="1" ht="22.9" customHeight="1">
      <c r="B103" s="160"/>
      <c r="C103" s="161"/>
      <c r="D103" s="162" t="s">
        <v>71</v>
      </c>
      <c r="E103" s="174" t="s">
        <v>463</v>
      </c>
      <c r="F103" s="174" t="s">
        <v>464</v>
      </c>
      <c r="G103" s="161"/>
      <c r="H103" s="161"/>
      <c r="I103" s="164"/>
      <c r="J103" s="175">
        <f>BK103</f>
        <v>0</v>
      </c>
      <c r="K103" s="161"/>
      <c r="L103" s="166"/>
      <c r="M103" s="167"/>
      <c r="N103" s="168"/>
      <c r="O103" s="168"/>
      <c r="P103" s="169">
        <f>SUM(P104:P106)</f>
        <v>0</v>
      </c>
      <c r="Q103" s="168"/>
      <c r="R103" s="169">
        <f>SUM(R104:R106)</f>
        <v>0</v>
      </c>
      <c r="S103" s="168"/>
      <c r="T103" s="170">
        <f>SUM(T104:T106)</f>
        <v>0</v>
      </c>
      <c r="AR103" s="171" t="s">
        <v>79</v>
      </c>
      <c r="AT103" s="172" t="s">
        <v>71</v>
      </c>
      <c r="AU103" s="172" t="s">
        <v>79</v>
      </c>
      <c r="AY103" s="171" t="s">
        <v>128</v>
      </c>
      <c r="BK103" s="173">
        <f>SUM(BK104:BK106)</f>
        <v>0</v>
      </c>
    </row>
    <row r="104" spans="1:65" s="2" customFormat="1" ht="16.5" customHeight="1">
      <c r="A104" s="37"/>
      <c r="B104" s="38"/>
      <c r="C104" s="176" t="s">
        <v>95</v>
      </c>
      <c r="D104" s="176" t="s">
        <v>130</v>
      </c>
      <c r="E104" s="177" t="s">
        <v>1252</v>
      </c>
      <c r="F104" s="178" t="s">
        <v>1253</v>
      </c>
      <c r="G104" s="179" t="s">
        <v>209</v>
      </c>
      <c r="H104" s="180">
        <v>7.431</v>
      </c>
      <c r="I104" s="181"/>
      <c r="J104" s="182">
        <f>ROUND(I104*H104,2)</f>
        <v>0</v>
      </c>
      <c r="K104" s="178" t="s">
        <v>134</v>
      </c>
      <c r="L104" s="42"/>
      <c r="M104" s="183" t="s">
        <v>19</v>
      </c>
      <c r="N104" s="184" t="s">
        <v>43</v>
      </c>
      <c r="O104" s="67"/>
      <c r="P104" s="185">
        <f>O104*H104</f>
        <v>0</v>
      </c>
      <c r="Q104" s="185">
        <v>0</v>
      </c>
      <c r="R104" s="185">
        <f>Q104*H104</f>
        <v>0</v>
      </c>
      <c r="S104" s="185">
        <v>0</v>
      </c>
      <c r="T104" s="186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87" t="s">
        <v>89</v>
      </c>
      <c r="AT104" s="187" t="s">
        <v>130</v>
      </c>
      <c r="AU104" s="187" t="s">
        <v>81</v>
      </c>
      <c r="AY104" s="20" t="s">
        <v>128</v>
      </c>
      <c r="BE104" s="188">
        <f>IF(N104="základní",J104,0)</f>
        <v>0</v>
      </c>
      <c r="BF104" s="188">
        <f>IF(N104="snížená",J104,0)</f>
        <v>0</v>
      </c>
      <c r="BG104" s="188">
        <f>IF(N104="zákl. přenesená",J104,0)</f>
        <v>0</v>
      </c>
      <c r="BH104" s="188">
        <f>IF(N104="sníž. přenesená",J104,0)</f>
        <v>0</v>
      </c>
      <c r="BI104" s="188">
        <f>IF(N104="nulová",J104,0)</f>
        <v>0</v>
      </c>
      <c r="BJ104" s="20" t="s">
        <v>79</v>
      </c>
      <c r="BK104" s="188">
        <f>ROUND(I104*H104,2)</f>
        <v>0</v>
      </c>
      <c r="BL104" s="20" t="s">
        <v>89</v>
      </c>
      <c r="BM104" s="187" t="s">
        <v>1254</v>
      </c>
    </row>
    <row r="105" spans="1:65" s="2" customFormat="1" ht="19.5">
      <c r="A105" s="37"/>
      <c r="B105" s="38"/>
      <c r="C105" s="39"/>
      <c r="D105" s="189" t="s">
        <v>136</v>
      </c>
      <c r="E105" s="39"/>
      <c r="F105" s="190" t="s">
        <v>1255</v>
      </c>
      <c r="G105" s="39"/>
      <c r="H105" s="39"/>
      <c r="I105" s="191"/>
      <c r="J105" s="39"/>
      <c r="K105" s="39"/>
      <c r="L105" s="42"/>
      <c r="M105" s="192"/>
      <c r="N105" s="193"/>
      <c r="O105" s="67"/>
      <c r="P105" s="67"/>
      <c r="Q105" s="67"/>
      <c r="R105" s="67"/>
      <c r="S105" s="67"/>
      <c r="T105" s="68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20" t="s">
        <v>136</v>
      </c>
      <c r="AU105" s="20" t="s">
        <v>81</v>
      </c>
    </row>
    <row r="106" spans="1:65" s="2" customFormat="1">
      <c r="A106" s="37"/>
      <c r="B106" s="38"/>
      <c r="C106" s="39"/>
      <c r="D106" s="194" t="s">
        <v>138</v>
      </c>
      <c r="E106" s="39"/>
      <c r="F106" s="195" t="s">
        <v>1256</v>
      </c>
      <c r="G106" s="39"/>
      <c r="H106" s="39"/>
      <c r="I106" s="191"/>
      <c r="J106" s="39"/>
      <c r="K106" s="39"/>
      <c r="L106" s="42"/>
      <c r="M106" s="192"/>
      <c r="N106" s="193"/>
      <c r="O106" s="67"/>
      <c r="P106" s="67"/>
      <c r="Q106" s="67"/>
      <c r="R106" s="67"/>
      <c r="S106" s="67"/>
      <c r="T106" s="68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20" t="s">
        <v>138</v>
      </c>
      <c r="AU106" s="20" t="s">
        <v>81</v>
      </c>
    </row>
    <row r="107" spans="1:65" s="12" customFormat="1" ht="25.9" customHeight="1">
      <c r="B107" s="160"/>
      <c r="C107" s="161"/>
      <c r="D107" s="162" t="s">
        <v>71</v>
      </c>
      <c r="E107" s="163" t="s">
        <v>471</v>
      </c>
      <c r="F107" s="163" t="s">
        <v>472</v>
      </c>
      <c r="G107" s="161"/>
      <c r="H107" s="161"/>
      <c r="I107" s="164"/>
      <c r="J107" s="165">
        <f>BK107</f>
        <v>0</v>
      </c>
      <c r="K107" s="161"/>
      <c r="L107" s="166"/>
      <c r="M107" s="167"/>
      <c r="N107" s="168"/>
      <c r="O107" s="168"/>
      <c r="P107" s="169">
        <f>P108+P131</f>
        <v>0</v>
      </c>
      <c r="Q107" s="168"/>
      <c r="R107" s="169">
        <f>R108+R131</f>
        <v>0.21081</v>
      </c>
      <c r="S107" s="168"/>
      <c r="T107" s="170">
        <f>T108+T131</f>
        <v>0</v>
      </c>
      <c r="AR107" s="171" t="s">
        <v>81</v>
      </c>
      <c r="AT107" s="172" t="s">
        <v>71</v>
      </c>
      <c r="AU107" s="172" t="s">
        <v>72</v>
      </c>
      <c r="AY107" s="171" t="s">
        <v>128</v>
      </c>
      <c r="BK107" s="173">
        <f>BK108+BK131</f>
        <v>0</v>
      </c>
    </row>
    <row r="108" spans="1:65" s="12" customFormat="1" ht="22.9" customHeight="1">
      <c r="B108" s="160"/>
      <c r="C108" s="161"/>
      <c r="D108" s="162" t="s">
        <v>71</v>
      </c>
      <c r="E108" s="174" t="s">
        <v>726</v>
      </c>
      <c r="F108" s="174" t="s">
        <v>727</v>
      </c>
      <c r="G108" s="161"/>
      <c r="H108" s="161"/>
      <c r="I108" s="164"/>
      <c r="J108" s="175">
        <f>BK108</f>
        <v>0</v>
      </c>
      <c r="K108" s="161"/>
      <c r="L108" s="166"/>
      <c r="M108" s="167"/>
      <c r="N108" s="168"/>
      <c r="O108" s="168"/>
      <c r="P108" s="169">
        <f>SUM(P109:P130)</f>
        <v>0</v>
      </c>
      <c r="Q108" s="168"/>
      <c r="R108" s="169">
        <f>SUM(R109:R130)</f>
        <v>0.11885999999999999</v>
      </c>
      <c r="S108" s="168"/>
      <c r="T108" s="170">
        <f>SUM(T109:T130)</f>
        <v>0</v>
      </c>
      <c r="AR108" s="171" t="s">
        <v>81</v>
      </c>
      <c r="AT108" s="172" t="s">
        <v>71</v>
      </c>
      <c r="AU108" s="172" t="s">
        <v>79</v>
      </c>
      <c r="AY108" s="171" t="s">
        <v>128</v>
      </c>
      <c r="BK108" s="173">
        <f>SUM(BK109:BK130)</f>
        <v>0</v>
      </c>
    </row>
    <row r="109" spans="1:65" s="2" customFormat="1" ht="16.5" customHeight="1">
      <c r="A109" s="37"/>
      <c r="B109" s="38"/>
      <c r="C109" s="176" t="s">
        <v>98</v>
      </c>
      <c r="D109" s="176" t="s">
        <v>130</v>
      </c>
      <c r="E109" s="177" t="s">
        <v>1257</v>
      </c>
      <c r="F109" s="178" t="s">
        <v>1258</v>
      </c>
      <c r="G109" s="179" t="s">
        <v>571</v>
      </c>
      <c r="H109" s="180">
        <v>25</v>
      </c>
      <c r="I109" s="181"/>
      <c r="J109" s="182">
        <f>ROUND(I109*H109,2)</f>
        <v>0</v>
      </c>
      <c r="K109" s="178" t="s">
        <v>134</v>
      </c>
      <c r="L109" s="42"/>
      <c r="M109" s="183" t="s">
        <v>19</v>
      </c>
      <c r="N109" s="184" t="s">
        <v>43</v>
      </c>
      <c r="O109" s="67"/>
      <c r="P109" s="185">
        <f>O109*H109</f>
        <v>0</v>
      </c>
      <c r="Q109" s="185">
        <v>1.42E-3</v>
      </c>
      <c r="R109" s="185">
        <f>Q109*H109</f>
        <v>3.5500000000000004E-2</v>
      </c>
      <c r="S109" s="185">
        <v>0</v>
      </c>
      <c r="T109" s="186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87" t="s">
        <v>275</v>
      </c>
      <c r="AT109" s="187" t="s">
        <v>130</v>
      </c>
      <c r="AU109" s="187" t="s">
        <v>81</v>
      </c>
      <c r="AY109" s="20" t="s">
        <v>128</v>
      </c>
      <c r="BE109" s="188">
        <f>IF(N109="základní",J109,0)</f>
        <v>0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20" t="s">
        <v>79</v>
      </c>
      <c r="BK109" s="188">
        <f>ROUND(I109*H109,2)</f>
        <v>0</v>
      </c>
      <c r="BL109" s="20" t="s">
        <v>275</v>
      </c>
      <c r="BM109" s="187" t="s">
        <v>1259</v>
      </c>
    </row>
    <row r="110" spans="1:65" s="2" customFormat="1">
      <c r="A110" s="37"/>
      <c r="B110" s="38"/>
      <c r="C110" s="39"/>
      <c r="D110" s="189" t="s">
        <v>136</v>
      </c>
      <c r="E110" s="39"/>
      <c r="F110" s="190" t="s">
        <v>1260</v>
      </c>
      <c r="G110" s="39"/>
      <c r="H110" s="39"/>
      <c r="I110" s="191"/>
      <c r="J110" s="39"/>
      <c r="K110" s="39"/>
      <c r="L110" s="42"/>
      <c r="M110" s="192"/>
      <c r="N110" s="193"/>
      <c r="O110" s="67"/>
      <c r="P110" s="67"/>
      <c r="Q110" s="67"/>
      <c r="R110" s="67"/>
      <c r="S110" s="67"/>
      <c r="T110" s="68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20" t="s">
        <v>136</v>
      </c>
      <c r="AU110" s="20" t="s">
        <v>81</v>
      </c>
    </row>
    <row r="111" spans="1:65" s="2" customFormat="1">
      <c r="A111" s="37"/>
      <c r="B111" s="38"/>
      <c r="C111" s="39"/>
      <c r="D111" s="194" t="s">
        <v>138</v>
      </c>
      <c r="E111" s="39"/>
      <c r="F111" s="195" t="s">
        <v>1261</v>
      </c>
      <c r="G111" s="39"/>
      <c r="H111" s="39"/>
      <c r="I111" s="191"/>
      <c r="J111" s="39"/>
      <c r="K111" s="39"/>
      <c r="L111" s="42"/>
      <c r="M111" s="192"/>
      <c r="N111" s="193"/>
      <c r="O111" s="67"/>
      <c r="P111" s="67"/>
      <c r="Q111" s="67"/>
      <c r="R111" s="67"/>
      <c r="S111" s="67"/>
      <c r="T111" s="68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20" t="s">
        <v>138</v>
      </c>
      <c r="AU111" s="20" t="s">
        <v>81</v>
      </c>
    </row>
    <row r="112" spans="1:65" s="2" customFormat="1" ht="16.5" customHeight="1">
      <c r="A112" s="37"/>
      <c r="B112" s="38"/>
      <c r="C112" s="176" t="s">
        <v>214</v>
      </c>
      <c r="D112" s="176" t="s">
        <v>130</v>
      </c>
      <c r="E112" s="177" t="s">
        <v>1262</v>
      </c>
      <c r="F112" s="178" t="s">
        <v>1263</v>
      </c>
      <c r="G112" s="179" t="s">
        <v>571</v>
      </c>
      <c r="H112" s="180">
        <v>22</v>
      </c>
      <c r="I112" s="181"/>
      <c r="J112" s="182">
        <f>ROUND(I112*H112,2)</f>
        <v>0</v>
      </c>
      <c r="K112" s="178" t="s">
        <v>134</v>
      </c>
      <c r="L112" s="42"/>
      <c r="M112" s="183" t="s">
        <v>19</v>
      </c>
      <c r="N112" s="184" t="s">
        <v>43</v>
      </c>
      <c r="O112" s="67"/>
      <c r="P112" s="185">
        <f>O112*H112</f>
        <v>0</v>
      </c>
      <c r="Q112" s="185">
        <v>2.0600000000000002E-3</v>
      </c>
      <c r="R112" s="185">
        <f>Q112*H112</f>
        <v>4.5320000000000006E-2</v>
      </c>
      <c r="S112" s="185">
        <v>0</v>
      </c>
      <c r="T112" s="186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87" t="s">
        <v>275</v>
      </c>
      <c r="AT112" s="187" t="s">
        <v>130</v>
      </c>
      <c r="AU112" s="187" t="s">
        <v>81</v>
      </c>
      <c r="AY112" s="20" t="s">
        <v>128</v>
      </c>
      <c r="BE112" s="188">
        <f>IF(N112="základní",J112,0)</f>
        <v>0</v>
      </c>
      <c r="BF112" s="188">
        <f>IF(N112="snížená",J112,0)</f>
        <v>0</v>
      </c>
      <c r="BG112" s="188">
        <f>IF(N112="zákl. přenesená",J112,0)</f>
        <v>0</v>
      </c>
      <c r="BH112" s="188">
        <f>IF(N112="sníž. přenesená",J112,0)</f>
        <v>0</v>
      </c>
      <c r="BI112" s="188">
        <f>IF(N112="nulová",J112,0)</f>
        <v>0</v>
      </c>
      <c r="BJ112" s="20" t="s">
        <v>79</v>
      </c>
      <c r="BK112" s="188">
        <f>ROUND(I112*H112,2)</f>
        <v>0</v>
      </c>
      <c r="BL112" s="20" t="s">
        <v>275</v>
      </c>
      <c r="BM112" s="187" t="s">
        <v>1264</v>
      </c>
    </row>
    <row r="113" spans="1:65" s="2" customFormat="1">
      <c r="A113" s="37"/>
      <c r="B113" s="38"/>
      <c r="C113" s="39"/>
      <c r="D113" s="189" t="s">
        <v>136</v>
      </c>
      <c r="E113" s="39"/>
      <c r="F113" s="190" t="s">
        <v>1265</v>
      </c>
      <c r="G113" s="39"/>
      <c r="H113" s="39"/>
      <c r="I113" s="191"/>
      <c r="J113" s="39"/>
      <c r="K113" s="39"/>
      <c r="L113" s="42"/>
      <c r="M113" s="192"/>
      <c r="N113" s="193"/>
      <c r="O113" s="67"/>
      <c r="P113" s="67"/>
      <c r="Q113" s="67"/>
      <c r="R113" s="67"/>
      <c r="S113" s="67"/>
      <c r="T113" s="68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20" t="s">
        <v>136</v>
      </c>
      <c r="AU113" s="20" t="s">
        <v>81</v>
      </c>
    </row>
    <row r="114" spans="1:65" s="2" customFormat="1">
      <c r="A114" s="37"/>
      <c r="B114" s="38"/>
      <c r="C114" s="39"/>
      <c r="D114" s="194" t="s">
        <v>138</v>
      </c>
      <c r="E114" s="39"/>
      <c r="F114" s="195" t="s">
        <v>1266</v>
      </c>
      <c r="G114" s="39"/>
      <c r="H114" s="39"/>
      <c r="I114" s="191"/>
      <c r="J114" s="39"/>
      <c r="K114" s="39"/>
      <c r="L114" s="42"/>
      <c r="M114" s="192"/>
      <c r="N114" s="193"/>
      <c r="O114" s="67"/>
      <c r="P114" s="67"/>
      <c r="Q114" s="67"/>
      <c r="R114" s="67"/>
      <c r="S114" s="67"/>
      <c r="T114" s="68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20" t="s">
        <v>138</v>
      </c>
      <c r="AU114" s="20" t="s">
        <v>81</v>
      </c>
    </row>
    <row r="115" spans="1:65" s="2" customFormat="1" ht="16.5" customHeight="1">
      <c r="A115" s="37"/>
      <c r="B115" s="38"/>
      <c r="C115" s="176" t="s">
        <v>216</v>
      </c>
      <c r="D115" s="176" t="s">
        <v>130</v>
      </c>
      <c r="E115" s="177" t="s">
        <v>1267</v>
      </c>
      <c r="F115" s="178" t="s">
        <v>1268</v>
      </c>
      <c r="G115" s="179" t="s">
        <v>571</v>
      </c>
      <c r="H115" s="180">
        <v>52</v>
      </c>
      <c r="I115" s="181"/>
      <c r="J115" s="182">
        <f>ROUND(I115*H115,2)</f>
        <v>0</v>
      </c>
      <c r="K115" s="178" t="s">
        <v>134</v>
      </c>
      <c r="L115" s="42"/>
      <c r="M115" s="183" t="s">
        <v>19</v>
      </c>
      <c r="N115" s="184" t="s">
        <v>43</v>
      </c>
      <c r="O115" s="67"/>
      <c r="P115" s="185">
        <f>O115*H115</f>
        <v>0</v>
      </c>
      <c r="Q115" s="185">
        <v>4.8000000000000001E-4</v>
      </c>
      <c r="R115" s="185">
        <f>Q115*H115</f>
        <v>2.496E-2</v>
      </c>
      <c r="S115" s="185">
        <v>0</v>
      </c>
      <c r="T115" s="186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87" t="s">
        <v>275</v>
      </c>
      <c r="AT115" s="187" t="s">
        <v>130</v>
      </c>
      <c r="AU115" s="187" t="s">
        <v>81</v>
      </c>
      <c r="AY115" s="20" t="s">
        <v>128</v>
      </c>
      <c r="BE115" s="188">
        <f>IF(N115="základní",J115,0)</f>
        <v>0</v>
      </c>
      <c r="BF115" s="188">
        <f>IF(N115="snížená",J115,0)</f>
        <v>0</v>
      </c>
      <c r="BG115" s="188">
        <f>IF(N115="zákl. přenesená",J115,0)</f>
        <v>0</v>
      </c>
      <c r="BH115" s="188">
        <f>IF(N115="sníž. přenesená",J115,0)</f>
        <v>0</v>
      </c>
      <c r="BI115" s="188">
        <f>IF(N115="nulová",J115,0)</f>
        <v>0</v>
      </c>
      <c r="BJ115" s="20" t="s">
        <v>79</v>
      </c>
      <c r="BK115" s="188">
        <f>ROUND(I115*H115,2)</f>
        <v>0</v>
      </c>
      <c r="BL115" s="20" t="s">
        <v>275</v>
      </c>
      <c r="BM115" s="187" t="s">
        <v>1269</v>
      </c>
    </row>
    <row r="116" spans="1:65" s="2" customFormat="1" ht="19.5">
      <c r="A116" s="37"/>
      <c r="B116" s="38"/>
      <c r="C116" s="39"/>
      <c r="D116" s="189" t="s">
        <v>136</v>
      </c>
      <c r="E116" s="39"/>
      <c r="F116" s="190" t="s">
        <v>1270</v>
      </c>
      <c r="G116" s="39"/>
      <c r="H116" s="39"/>
      <c r="I116" s="191"/>
      <c r="J116" s="39"/>
      <c r="K116" s="39"/>
      <c r="L116" s="42"/>
      <c r="M116" s="192"/>
      <c r="N116" s="193"/>
      <c r="O116" s="67"/>
      <c r="P116" s="67"/>
      <c r="Q116" s="67"/>
      <c r="R116" s="67"/>
      <c r="S116" s="67"/>
      <c r="T116" s="68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20" t="s">
        <v>136</v>
      </c>
      <c r="AU116" s="20" t="s">
        <v>81</v>
      </c>
    </row>
    <row r="117" spans="1:65" s="2" customFormat="1">
      <c r="A117" s="37"/>
      <c r="B117" s="38"/>
      <c r="C117" s="39"/>
      <c r="D117" s="194" t="s">
        <v>138</v>
      </c>
      <c r="E117" s="39"/>
      <c r="F117" s="195" t="s">
        <v>1271</v>
      </c>
      <c r="G117" s="39"/>
      <c r="H117" s="39"/>
      <c r="I117" s="191"/>
      <c r="J117" s="39"/>
      <c r="K117" s="39"/>
      <c r="L117" s="42"/>
      <c r="M117" s="192"/>
      <c r="N117" s="193"/>
      <c r="O117" s="67"/>
      <c r="P117" s="67"/>
      <c r="Q117" s="67"/>
      <c r="R117" s="67"/>
      <c r="S117" s="67"/>
      <c r="T117" s="68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20" t="s">
        <v>138</v>
      </c>
      <c r="AU117" s="20" t="s">
        <v>81</v>
      </c>
    </row>
    <row r="118" spans="1:65" s="2" customFormat="1" ht="16.5" customHeight="1">
      <c r="A118" s="37"/>
      <c r="B118" s="38"/>
      <c r="C118" s="176" t="s">
        <v>222</v>
      </c>
      <c r="D118" s="176" t="s">
        <v>130</v>
      </c>
      <c r="E118" s="177" t="s">
        <v>1272</v>
      </c>
      <c r="F118" s="178" t="s">
        <v>1273</v>
      </c>
      <c r="G118" s="179" t="s">
        <v>376</v>
      </c>
      <c r="H118" s="180">
        <v>4</v>
      </c>
      <c r="I118" s="181"/>
      <c r="J118" s="182">
        <f>ROUND(I118*H118,2)</f>
        <v>0</v>
      </c>
      <c r="K118" s="178" t="s">
        <v>134</v>
      </c>
      <c r="L118" s="42"/>
      <c r="M118" s="183" t="s">
        <v>19</v>
      </c>
      <c r="N118" s="184" t="s">
        <v>43</v>
      </c>
      <c r="O118" s="67"/>
      <c r="P118" s="185">
        <f>O118*H118</f>
        <v>0</v>
      </c>
      <c r="Q118" s="185">
        <v>3.2699999999999999E-3</v>
      </c>
      <c r="R118" s="185">
        <f>Q118*H118</f>
        <v>1.308E-2</v>
      </c>
      <c r="S118" s="185">
        <v>0</v>
      </c>
      <c r="T118" s="186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87" t="s">
        <v>275</v>
      </c>
      <c r="AT118" s="187" t="s">
        <v>130</v>
      </c>
      <c r="AU118" s="187" t="s">
        <v>81</v>
      </c>
      <c r="AY118" s="20" t="s">
        <v>128</v>
      </c>
      <c r="BE118" s="188">
        <f>IF(N118="základní",J118,0)</f>
        <v>0</v>
      </c>
      <c r="BF118" s="188">
        <f>IF(N118="snížená",J118,0)</f>
        <v>0</v>
      </c>
      <c r="BG118" s="188">
        <f>IF(N118="zákl. přenesená",J118,0)</f>
        <v>0</v>
      </c>
      <c r="BH118" s="188">
        <f>IF(N118="sníž. přenesená",J118,0)</f>
        <v>0</v>
      </c>
      <c r="BI118" s="188">
        <f>IF(N118="nulová",J118,0)</f>
        <v>0</v>
      </c>
      <c r="BJ118" s="20" t="s">
        <v>79</v>
      </c>
      <c r="BK118" s="188">
        <f>ROUND(I118*H118,2)</f>
        <v>0</v>
      </c>
      <c r="BL118" s="20" t="s">
        <v>275</v>
      </c>
      <c r="BM118" s="187" t="s">
        <v>1274</v>
      </c>
    </row>
    <row r="119" spans="1:65" s="2" customFormat="1">
      <c r="A119" s="37"/>
      <c r="B119" s="38"/>
      <c r="C119" s="39"/>
      <c r="D119" s="189" t="s">
        <v>136</v>
      </c>
      <c r="E119" s="39"/>
      <c r="F119" s="190" t="s">
        <v>1275</v>
      </c>
      <c r="G119" s="39"/>
      <c r="H119" s="39"/>
      <c r="I119" s="191"/>
      <c r="J119" s="39"/>
      <c r="K119" s="39"/>
      <c r="L119" s="42"/>
      <c r="M119" s="192"/>
      <c r="N119" s="193"/>
      <c r="O119" s="67"/>
      <c r="P119" s="67"/>
      <c r="Q119" s="67"/>
      <c r="R119" s="67"/>
      <c r="S119" s="67"/>
      <c r="T119" s="68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20" t="s">
        <v>136</v>
      </c>
      <c r="AU119" s="20" t="s">
        <v>81</v>
      </c>
    </row>
    <row r="120" spans="1:65" s="2" customFormat="1">
      <c r="A120" s="37"/>
      <c r="B120" s="38"/>
      <c r="C120" s="39"/>
      <c r="D120" s="194" t="s">
        <v>138</v>
      </c>
      <c r="E120" s="39"/>
      <c r="F120" s="195" t="s">
        <v>1276</v>
      </c>
      <c r="G120" s="39"/>
      <c r="H120" s="39"/>
      <c r="I120" s="191"/>
      <c r="J120" s="39"/>
      <c r="K120" s="39"/>
      <c r="L120" s="42"/>
      <c r="M120" s="192"/>
      <c r="N120" s="193"/>
      <c r="O120" s="67"/>
      <c r="P120" s="67"/>
      <c r="Q120" s="67"/>
      <c r="R120" s="67"/>
      <c r="S120" s="67"/>
      <c r="T120" s="68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20" t="s">
        <v>138</v>
      </c>
      <c r="AU120" s="20" t="s">
        <v>81</v>
      </c>
    </row>
    <row r="121" spans="1:65" s="2" customFormat="1" ht="16.5" customHeight="1">
      <c r="A121" s="37"/>
      <c r="B121" s="38"/>
      <c r="C121" s="176" t="s">
        <v>232</v>
      </c>
      <c r="D121" s="176" t="s">
        <v>130</v>
      </c>
      <c r="E121" s="177" t="s">
        <v>1277</v>
      </c>
      <c r="F121" s="178" t="s">
        <v>1278</v>
      </c>
      <c r="G121" s="179" t="s">
        <v>571</v>
      </c>
      <c r="H121" s="180">
        <v>99</v>
      </c>
      <c r="I121" s="181"/>
      <c r="J121" s="182">
        <f>ROUND(I121*H121,2)</f>
        <v>0</v>
      </c>
      <c r="K121" s="178" t="s">
        <v>134</v>
      </c>
      <c r="L121" s="42"/>
      <c r="M121" s="183" t="s">
        <v>19</v>
      </c>
      <c r="N121" s="184" t="s">
        <v>43</v>
      </c>
      <c r="O121" s="67"/>
      <c r="P121" s="185">
        <f>O121*H121</f>
        <v>0</v>
      </c>
      <c r="Q121" s="185">
        <v>0</v>
      </c>
      <c r="R121" s="185">
        <f>Q121*H121</f>
        <v>0</v>
      </c>
      <c r="S121" s="185">
        <v>0</v>
      </c>
      <c r="T121" s="186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87" t="s">
        <v>275</v>
      </c>
      <c r="AT121" s="187" t="s">
        <v>130</v>
      </c>
      <c r="AU121" s="187" t="s">
        <v>81</v>
      </c>
      <c r="AY121" s="20" t="s">
        <v>128</v>
      </c>
      <c r="BE121" s="188">
        <f>IF(N121="základní",J121,0)</f>
        <v>0</v>
      </c>
      <c r="BF121" s="188">
        <f>IF(N121="snížená",J121,0)</f>
        <v>0</v>
      </c>
      <c r="BG121" s="188">
        <f>IF(N121="zákl. přenesená",J121,0)</f>
        <v>0</v>
      </c>
      <c r="BH121" s="188">
        <f>IF(N121="sníž. přenesená",J121,0)</f>
        <v>0</v>
      </c>
      <c r="BI121" s="188">
        <f>IF(N121="nulová",J121,0)</f>
        <v>0</v>
      </c>
      <c r="BJ121" s="20" t="s">
        <v>79</v>
      </c>
      <c r="BK121" s="188">
        <f>ROUND(I121*H121,2)</f>
        <v>0</v>
      </c>
      <c r="BL121" s="20" t="s">
        <v>275</v>
      </c>
      <c r="BM121" s="187" t="s">
        <v>1279</v>
      </c>
    </row>
    <row r="122" spans="1:65" s="2" customFormat="1">
      <c r="A122" s="37"/>
      <c r="B122" s="38"/>
      <c r="C122" s="39"/>
      <c r="D122" s="189" t="s">
        <v>136</v>
      </c>
      <c r="E122" s="39"/>
      <c r="F122" s="190" t="s">
        <v>1280</v>
      </c>
      <c r="G122" s="39"/>
      <c r="H122" s="39"/>
      <c r="I122" s="191"/>
      <c r="J122" s="39"/>
      <c r="K122" s="39"/>
      <c r="L122" s="42"/>
      <c r="M122" s="192"/>
      <c r="N122" s="193"/>
      <c r="O122" s="67"/>
      <c r="P122" s="67"/>
      <c r="Q122" s="67"/>
      <c r="R122" s="67"/>
      <c r="S122" s="67"/>
      <c r="T122" s="68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20" t="s">
        <v>136</v>
      </c>
      <c r="AU122" s="20" t="s">
        <v>81</v>
      </c>
    </row>
    <row r="123" spans="1:65" s="2" customFormat="1">
      <c r="A123" s="37"/>
      <c r="B123" s="38"/>
      <c r="C123" s="39"/>
      <c r="D123" s="194" t="s">
        <v>138</v>
      </c>
      <c r="E123" s="39"/>
      <c r="F123" s="195" t="s">
        <v>1281</v>
      </c>
      <c r="G123" s="39"/>
      <c r="H123" s="39"/>
      <c r="I123" s="191"/>
      <c r="J123" s="39"/>
      <c r="K123" s="39"/>
      <c r="L123" s="42"/>
      <c r="M123" s="192"/>
      <c r="N123" s="193"/>
      <c r="O123" s="67"/>
      <c r="P123" s="67"/>
      <c r="Q123" s="67"/>
      <c r="R123" s="67"/>
      <c r="S123" s="67"/>
      <c r="T123" s="68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20" t="s">
        <v>138</v>
      </c>
      <c r="AU123" s="20" t="s">
        <v>81</v>
      </c>
    </row>
    <row r="124" spans="1:65" s="13" customFormat="1">
      <c r="B124" s="196"/>
      <c r="C124" s="197"/>
      <c r="D124" s="189" t="s">
        <v>146</v>
      </c>
      <c r="E124" s="198" t="s">
        <v>19</v>
      </c>
      <c r="F124" s="199" t="s">
        <v>352</v>
      </c>
      <c r="G124" s="197"/>
      <c r="H124" s="200">
        <v>25</v>
      </c>
      <c r="I124" s="201"/>
      <c r="J124" s="197"/>
      <c r="K124" s="197"/>
      <c r="L124" s="202"/>
      <c r="M124" s="203"/>
      <c r="N124" s="204"/>
      <c r="O124" s="204"/>
      <c r="P124" s="204"/>
      <c r="Q124" s="204"/>
      <c r="R124" s="204"/>
      <c r="S124" s="204"/>
      <c r="T124" s="205"/>
      <c r="AT124" s="206" t="s">
        <v>146</v>
      </c>
      <c r="AU124" s="206" t="s">
        <v>81</v>
      </c>
      <c r="AV124" s="13" t="s">
        <v>81</v>
      </c>
      <c r="AW124" s="13" t="s">
        <v>32</v>
      </c>
      <c r="AX124" s="13" t="s">
        <v>72</v>
      </c>
      <c r="AY124" s="206" t="s">
        <v>128</v>
      </c>
    </row>
    <row r="125" spans="1:65" s="13" customFormat="1">
      <c r="B125" s="196"/>
      <c r="C125" s="197"/>
      <c r="D125" s="189" t="s">
        <v>146</v>
      </c>
      <c r="E125" s="198" t="s">
        <v>19</v>
      </c>
      <c r="F125" s="199" t="s">
        <v>327</v>
      </c>
      <c r="G125" s="197"/>
      <c r="H125" s="200">
        <v>22</v>
      </c>
      <c r="I125" s="201"/>
      <c r="J125" s="197"/>
      <c r="K125" s="197"/>
      <c r="L125" s="202"/>
      <c r="M125" s="203"/>
      <c r="N125" s="204"/>
      <c r="O125" s="204"/>
      <c r="P125" s="204"/>
      <c r="Q125" s="204"/>
      <c r="R125" s="204"/>
      <c r="S125" s="204"/>
      <c r="T125" s="205"/>
      <c r="AT125" s="206" t="s">
        <v>146</v>
      </c>
      <c r="AU125" s="206" t="s">
        <v>81</v>
      </c>
      <c r="AV125" s="13" t="s">
        <v>81</v>
      </c>
      <c r="AW125" s="13" t="s">
        <v>32</v>
      </c>
      <c r="AX125" s="13" t="s">
        <v>72</v>
      </c>
      <c r="AY125" s="206" t="s">
        <v>128</v>
      </c>
    </row>
    <row r="126" spans="1:65" s="13" customFormat="1">
      <c r="B126" s="196"/>
      <c r="C126" s="197"/>
      <c r="D126" s="189" t="s">
        <v>146</v>
      </c>
      <c r="E126" s="198" t="s">
        <v>19</v>
      </c>
      <c r="F126" s="199" t="s">
        <v>523</v>
      </c>
      <c r="G126" s="197"/>
      <c r="H126" s="200">
        <v>52</v>
      </c>
      <c r="I126" s="201"/>
      <c r="J126" s="197"/>
      <c r="K126" s="197"/>
      <c r="L126" s="202"/>
      <c r="M126" s="203"/>
      <c r="N126" s="204"/>
      <c r="O126" s="204"/>
      <c r="P126" s="204"/>
      <c r="Q126" s="204"/>
      <c r="R126" s="204"/>
      <c r="S126" s="204"/>
      <c r="T126" s="205"/>
      <c r="AT126" s="206" t="s">
        <v>146</v>
      </c>
      <c r="AU126" s="206" t="s">
        <v>81</v>
      </c>
      <c r="AV126" s="13" t="s">
        <v>81</v>
      </c>
      <c r="AW126" s="13" t="s">
        <v>32</v>
      </c>
      <c r="AX126" s="13" t="s">
        <v>72</v>
      </c>
      <c r="AY126" s="206" t="s">
        <v>128</v>
      </c>
    </row>
    <row r="127" spans="1:65" s="15" customFormat="1">
      <c r="B127" s="221"/>
      <c r="C127" s="222"/>
      <c r="D127" s="189" t="s">
        <v>146</v>
      </c>
      <c r="E127" s="223" t="s">
        <v>19</v>
      </c>
      <c r="F127" s="224" t="s">
        <v>230</v>
      </c>
      <c r="G127" s="222"/>
      <c r="H127" s="225">
        <v>99</v>
      </c>
      <c r="I127" s="226"/>
      <c r="J127" s="222"/>
      <c r="K127" s="222"/>
      <c r="L127" s="227"/>
      <c r="M127" s="228"/>
      <c r="N127" s="229"/>
      <c r="O127" s="229"/>
      <c r="P127" s="229"/>
      <c r="Q127" s="229"/>
      <c r="R127" s="229"/>
      <c r="S127" s="229"/>
      <c r="T127" s="230"/>
      <c r="AT127" s="231" t="s">
        <v>146</v>
      </c>
      <c r="AU127" s="231" t="s">
        <v>81</v>
      </c>
      <c r="AV127" s="15" t="s">
        <v>89</v>
      </c>
      <c r="AW127" s="15" t="s">
        <v>32</v>
      </c>
      <c r="AX127" s="15" t="s">
        <v>79</v>
      </c>
      <c r="AY127" s="231" t="s">
        <v>128</v>
      </c>
    </row>
    <row r="128" spans="1:65" s="2" customFormat="1" ht="16.5" customHeight="1">
      <c r="A128" s="37"/>
      <c r="B128" s="38"/>
      <c r="C128" s="176" t="s">
        <v>240</v>
      </c>
      <c r="D128" s="176" t="s">
        <v>130</v>
      </c>
      <c r="E128" s="177" t="s">
        <v>1282</v>
      </c>
      <c r="F128" s="178" t="s">
        <v>1283</v>
      </c>
      <c r="G128" s="179" t="s">
        <v>209</v>
      </c>
      <c r="H128" s="180">
        <v>0.11899999999999999</v>
      </c>
      <c r="I128" s="181"/>
      <c r="J128" s="182">
        <f>ROUND(I128*H128,2)</f>
        <v>0</v>
      </c>
      <c r="K128" s="178" t="s">
        <v>134</v>
      </c>
      <c r="L128" s="42"/>
      <c r="M128" s="183" t="s">
        <v>19</v>
      </c>
      <c r="N128" s="184" t="s">
        <v>43</v>
      </c>
      <c r="O128" s="67"/>
      <c r="P128" s="185">
        <f>O128*H128</f>
        <v>0</v>
      </c>
      <c r="Q128" s="185">
        <v>0</v>
      </c>
      <c r="R128" s="185">
        <f>Q128*H128</f>
        <v>0</v>
      </c>
      <c r="S128" s="185">
        <v>0</v>
      </c>
      <c r="T128" s="186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7" t="s">
        <v>275</v>
      </c>
      <c r="AT128" s="187" t="s">
        <v>130</v>
      </c>
      <c r="AU128" s="187" t="s">
        <v>81</v>
      </c>
      <c r="AY128" s="20" t="s">
        <v>128</v>
      </c>
      <c r="BE128" s="188">
        <f>IF(N128="základní",J128,0)</f>
        <v>0</v>
      </c>
      <c r="BF128" s="188">
        <f>IF(N128="snížená",J128,0)</f>
        <v>0</v>
      </c>
      <c r="BG128" s="188">
        <f>IF(N128="zákl. přenesená",J128,0)</f>
        <v>0</v>
      </c>
      <c r="BH128" s="188">
        <f>IF(N128="sníž. přenesená",J128,0)</f>
        <v>0</v>
      </c>
      <c r="BI128" s="188">
        <f>IF(N128="nulová",J128,0)</f>
        <v>0</v>
      </c>
      <c r="BJ128" s="20" t="s">
        <v>79</v>
      </c>
      <c r="BK128" s="188">
        <f>ROUND(I128*H128,2)</f>
        <v>0</v>
      </c>
      <c r="BL128" s="20" t="s">
        <v>275</v>
      </c>
      <c r="BM128" s="187" t="s">
        <v>1284</v>
      </c>
    </row>
    <row r="129" spans="1:65" s="2" customFormat="1" ht="19.5">
      <c r="A129" s="37"/>
      <c r="B129" s="38"/>
      <c r="C129" s="39"/>
      <c r="D129" s="189" t="s">
        <v>136</v>
      </c>
      <c r="E129" s="39"/>
      <c r="F129" s="190" t="s">
        <v>1285</v>
      </c>
      <c r="G129" s="39"/>
      <c r="H129" s="39"/>
      <c r="I129" s="191"/>
      <c r="J129" s="39"/>
      <c r="K129" s="39"/>
      <c r="L129" s="42"/>
      <c r="M129" s="192"/>
      <c r="N129" s="193"/>
      <c r="O129" s="67"/>
      <c r="P129" s="67"/>
      <c r="Q129" s="67"/>
      <c r="R129" s="67"/>
      <c r="S129" s="67"/>
      <c r="T129" s="68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20" t="s">
        <v>136</v>
      </c>
      <c r="AU129" s="20" t="s">
        <v>81</v>
      </c>
    </row>
    <row r="130" spans="1:65" s="2" customFormat="1">
      <c r="A130" s="37"/>
      <c r="B130" s="38"/>
      <c r="C130" s="39"/>
      <c r="D130" s="194" t="s">
        <v>138</v>
      </c>
      <c r="E130" s="39"/>
      <c r="F130" s="195" t="s">
        <v>1286</v>
      </c>
      <c r="G130" s="39"/>
      <c r="H130" s="39"/>
      <c r="I130" s="191"/>
      <c r="J130" s="39"/>
      <c r="K130" s="39"/>
      <c r="L130" s="42"/>
      <c r="M130" s="192"/>
      <c r="N130" s="193"/>
      <c r="O130" s="67"/>
      <c r="P130" s="67"/>
      <c r="Q130" s="67"/>
      <c r="R130" s="67"/>
      <c r="S130" s="67"/>
      <c r="T130" s="68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20" t="s">
        <v>138</v>
      </c>
      <c r="AU130" s="20" t="s">
        <v>81</v>
      </c>
    </row>
    <row r="131" spans="1:65" s="12" customFormat="1" ht="22.9" customHeight="1">
      <c r="B131" s="160"/>
      <c r="C131" s="161"/>
      <c r="D131" s="162" t="s">
        <v>71</v>
      </c>
      <c r="E131" s="174" t="s">
        <v>1287</v>
      </c>
      <c r="F131" s="174" t="s">
        <v>1288</v>
      </c>
      <c r="G131" s="161"/>
      <c r="H131" s="161"/>
      <c r="I131" s="164"/>
      <c r="J131" s="175">
        <f>BK131</f>
        <v>0</v>
      </c>
      <c r="K131" s="161"/>
      <c r="L131" s="166"/>
      <c r="M131" s="167"/>
      <c r="N131" s="168"/>
      <c r="O131" s="168"/>
      <c r="P131" s="169">
        <f>SUM(P132:P161)</f>
        <v>0</v>
      </c>
      <c r="Q131" s="168"/>
      <c r="R131" s="169">
        <f>SUM(R132:R161)</f>
        <v>9.1950000000000004E-2</v>
      </c>
      <c r="S131" s="168"/>
      <c r="T131" s="170">
        <f>SUM(T132:T161)</f>
        <v>0</v>
      </c>
      <c r="AR131" s="171" t="s">
        <v>81</v>
      </c>
      <c r="AT131" s="172" t="s">
        <v>71</v>
      </c>
      <c r="AU131" s="172" t="s">
        <v>79</v>
      </c>
      <c r="AY131" s="171" t="s">
        <v>128</v>
      </c>
      <c r="BK131" s="173">
        <f>SUM(BK132:BK161)</f>
        <v>0</v>
      </c>
    </row>
    <row r="132" spans="1:65" s="2" customFormat="1" ht="16.5" customHeight="1">
      <c r="A132" s="37"/>
      <c r="B132" s="38"/>
      <c r="C132" s="176" t="s">
        <v>249</v>
      </c>
      <c r="D132" s="176" t="s">
        <v>130</v>
      </c>
      <c r="E132" s="177" t="s">
        <v>1289</v>
      </c>
      <c r="F132" s="178" t="s">
        <v>1290</v>
      </c>
      <c r="G132" s="179" t="s">
        <v>571</v>
      </c>
      <c r="H132" s="180">
        <v>20</v>
      </c>
      <c r="I132" s="181"/>
      <c r="J132" s="182">
        <f>ROUND(I132*H132,2)</f>
        <v>0</v>
      </c>
      <c r="K132" s="178" t="s">
        <v>134</v>
      </c>
      <c r="L132" s="42"/>
      <c r="M132" s="183" t="s">
        <v>19</v>
      </c>
      <c r="N132" s="184" t="s">
        <v>43</v>
      </c>
      <c r="O132" s="67"/>
      <c r="P132" s="185">
        <f>O132*H132</f>
        <v>0</v>
      </c>
      <c r="Q132" s="185">
        <v>2.6099999999999999E-3</v>
      </c>
      <c r="R132" s="185">
        <f>Q132*H132</f>
        <v>5.2199999999999996E-2</v>
      </c>
      <c r="S132" s="185">
        <v>0</v>
      </c>
      <c r="T132" s="186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7" t="s">
        <v>275</v>
      </c>
      <c r="AT132" s="187" t="s">
        <v>130</v>
      </c>
      <c r="AU132" s="187" t="s">
        <v>81</v>
      </c>
      <c r="AY132" s="20" t="s">
        <v>128</v>
      </c>
      <c r="BE132" s="188">
        <f>IF(N132="základní",J132,0)</f>
        <v>0</v>
      </c>
      <c r="BF132" s="188">
        <f>IF(N132="snížená",J132,0)</f>
        <v>0</v>
      </c>
      <c r="BG132" s="188">
        <f>IF(N132="zákl. přenesená",J132,0)</f>
        <v>0</v>
      </c>
      <c r="BH132" s="188">
        <f>IF(N132="sníž. přenesená",J132,0)</f>
        <v>0</v>
      </c>
      <c r="BI132" s="188">
        <f>IF(N132="nulová",J132,0)</f>
        <v>0</v>
      </c>
      <c r="BJ132" s="20" t="s">
        <v>79</v>
      </c>
      <c r="BK132" s="188">
        <f>ROUND(I132*H132,2)</f>
        <v>0</v>
      </c>
      <c r="BL132" s="20" t="s">
        <v>275</v>
      </c>
      <c r="BM132" s="187" t="s">
        <v>1291</v>
      </c>
    </row>
    <row r="133" spans="1:65" s="2" customFormat="1">
      <c r="A133" s="37"/>
      <c r="B133" s="38"/>
      <c r="C133" s="39"/>
      <c r="D133" s="189" t="s">
        <v>136</v>
      </c>
      <c r="E133" s="39"/>
      <c r="F133" s="190" t="s">
        <v>1292</v>
      </c>
      <c r="G133" s="39"/>
      <c r="H133" s="39"/>
      <c r="I133" s="191"/>
      <c r="J133" s="39"/>
      <c r="K133" s="39"/>
      <c r="L133" s="42"/>
      <c r="M133" s="192"/>
      <c r="N133" s="193"/>
      <c r="O133" s="67"/>
      <c r="P133" s="67"/>
      <c r="Q133" s="67"/>
      <c r="R133" s="67"/>
      <c r="S133" s="67"/>
      <c r="T133" s="68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20" t="s">
        <v>136</v>
      </c>
      <c r="AU133" s="20" t="s">
        <v>81</v>
      </c>
    </row>
    <row r="134" spans="1:65" s="2" customFormat="1">
      <c r="A134" s="37"/>
      <c r="B134" s="38"/>
      <c r="C134" s="39"/>
      <c r="D134" s="194" t="s">
        <v>138</v>
      </c>
      <c r="E134" s="39"/>
      <c r="F134" s="195" t="s">
        <v>1293</v>
      </c>
      <c r="G134" s="39"/>
      <c r="H134" s="39"/>
      <c r="I134" s="191"/>
      <c r="J134" s="39"/>
      <c r="K134" s="39"/>
      <c r="L134" s="42"/>
      <c r="M134" s="192"/>
      <c r="N134" s="193"/>
      <c r="O134" s="67"/>
      <c r="P134" s="67"/>
      <c r="Q134" s="67"/>
      <c r="R134" s="67"/>
      <c r="S134" s="67"/>
      <c r="T134" s="68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20" t="s">
        <v>138</v>
      </c>
      <c r="AU134" s="20" t="s">
        <v>81</v>
      </c>
    </row>
    <row r="135" spans="1:65" s="2" customFormat="1" ht="16.5" customHeight="1">
      <c r="A135" s="37"/>
      <c r="B135" s="38"/>
      <c r="C135" s="176" t="s">
        <v>258</v>
      </c>
      <c r="D135" s="176" t="s">
        <v>130</v>
      </c>
      <c r="E135" s="177" t="s">
        <v>1294</v>
      </c>
      <c r="F135" s="178" t="s">
        <v>1295</v>
      </c>
      <c r="G135" s="179" t="s">
        <v>571</v>
      </c>
      <c r="H135" s="180">
        <v>35</v>
      </c>
      <c r="I135" s="181"/>
      <c r="J135" s="182">
        <f>ROUND(I135*H135,2)</f>
        <v>0</v>
      </c>
      <c r="K135" s="178" t="s">
        <v>134</v>
      </c>
      <c r="L135" s="42"/>
      <c r="M135" s="183" t="s">
        <v>19</v>
      </c>
      <c r="N135" s="184" t="s">
        <v>43</v>
      </c>
      <c r="O135" s="67"/>
      <c r="P135" s="185">
        <f>O135*H135</f>
        <v>0</v>
      </c>
      <c r="Q135" s="185">
        <v>9.7999999999999997E-4</v>
      </c>
      <c r="R135" s="185">
        <f>Q135*H135</f>
        <v>3.4299999999999997E-2</v>
      </c>
      <c r="S135" s="185">
        <v>0</v>
      </c>
      <c r="T135" s="186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7" t="s">
        <v>275</v>
      </c>
      <c r="AT135" s="187" t="s">
        <v>130</v>
      </c>
      <c r="AU135" s="187" t="s">
        <v>81</v>
      </c>
      <c r="AY135" s="20" t="s">
        <v>128</v>
      </c>
      <c r="BE135" s="188">
        <f>IF(N135="základní",J135,0)</f>
        <v>0</v>
      </c>
      <c r="BF135" s="188">
        <f>IF(N135="snížená",J135,0)</f>
        <v>0</v>
      </c>
      <c r="BG135" s="188">
        <f>IF(N135="zákl. přenesená",J135,0)</f>
        <v>0</v>
      </c>
      <c r="BH135" s="188">
        <f>IF(N135="sníž. přenesená",J135,0)</f>
        <v>0</v>
      </c>
      <c r="BI135" s="188">
        <f>IF(N135="nulová",J135,0)</f>
        <v>0</v>
      </c>
      <c r="BJ135" s="20" t="s">
        <v>79</v>
      </c>
      <c r="BK135" s="188">
        <f>ROUND(I135*H135,2)</f>
        <v>0</v>
      </c>
      <c r="BL135" s="20" t="s">
        <v>275</v>
      </c>
      <c r="BM135" s="187" t="s">
        <v>1296</v>
      </c>
    </row>
    <row r="136" spans="1:65" s="2" customFormat="1">
      <c r="A136" s="37"/>
      <c r="B136" s="38"/>
      <c r="C136" s="39"/>
      <c r="D136" s="189" t="s">
        <v>136</v>
      </c>
      <c r="E136" s="39"/>
      <c r="F136" s="190" t="s">
        <v>1297</v>
      </c>
      <c r="G136" s="39"/>
      <c r="H136" s="39"/>
      <c r="I136" s="191"/>
      <c r="J136" s="39"/>
      <c r="K136" s="39"/>
      <c r="L136" s="42"/>
      <c r="M136" s="192"/>
      <c r="N136" s="193"/>
      <c r="O136" s="67"/>
      <c r="P136" s="67"/>
      <c r="Q136" s="67"/>
      <c r="R136" s="67"/>
      <c r="S136" s="67"/>
      <c r="T136" s="68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20" t="s">
        <v>136</v>
      </c>
      <c r="AU136" s="20" t="s">
        <v>81</v>
      </c>
    </row>
    <row r="137" spans="1:65" s="2" customFormat="1">
      <c r="A137" s="37"/>
      <c r="B137" s="38"/>
      <c r="C137" s="39"/>
      <c r="D137" s="194" t="s">
        <v>138</v>
      </c>
      <c r="E137" s="39"/>
      <c r="F137" s="195" t="s">
        <v>1298</v>
      </c>
      <c r="G137" s="39"/>
      <c r="H137" s="39"/>
      <c r="I137" s="191"/>
      <c r="J137" s="39"/>
      <c r="K137" s="39"/>
      <c r="L137" s="42"/>
      <c r="M137" s="192"/>
      <c r="N137" s="193"/>
      <c r="O137" s="67"/>
      <c r="P137" s="67"/>
      <c r="Q137" s="67"/>
      <c r="R137" s="67"/>
      <c r="S137" s="67"/>
      <c r="T137" s="68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20" t="s">
        <v>138</v>
      </c>
      <c r="AU137" s="20" t="s">
        <v>81</v>
      </c>
    </row>
    <row r="138" spans="1:65" s="2" customFormat="1" ht="21.75" customHeight="1">
      <c r="A138" s="37"/>
      <c r="B138" s="38"/>
      <c r="C138" s="176" t="s">
        <v>8</v>
      </c>
      <c r="D138" s="176" t="s">
        <v>130</v>
      </c>
      <c r="E138" s="177" t="s">
        <v>1299</v>
      </c>
      <c r="F138" s="178" t="s">
        <v>1300</v>
      </c>
      <c r="G138" s="179" t="s">
        <v>571</v>
      </c>
      <c r="H138" s="180">
        <v>35</v>
      </c>
      <c r="I138" s="181"/>
      <c r="J138" s="182">
        <f>ROUND(I138*H138,2)</f>
        <v>0</v>
      </c>
      <c r="K138" s="178" t="s">
        <v>134</v>
      </c>
      <c r="L138" s="42"/>
      <c r="M138" s="183" t="s">
        <v>19</v>
      </c>
      <c r="N138" s="184" t="s">
        <v>43</v>
      </c>
      <c r="O138" s="67"/>
      <c r="P138" s="185">
        <f>O138*H138</f>
        <v>0</v>
      </c>
      <c r="Q138" s="185">
        <v>5.0000000000000002E-5</v>
      </c>
      <c r="R138" s="185">
        <f>Q138*H138</f>
        <v>1.75E-3</v>
      </c>
      <c r="S138" s="185">
        <v>0</v>
      </c>
      <c r="T138" s="186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7" t="s">
        <v>275</v>
      </c>
      <c r="AT138" s="187" t="s">
        <v>130</v>
      </c>
      <c r="AU138" s="187" t="s">
        <v>81</v>
      </c>
      <c r="AY138" s="20" t="s">
        <v>128</v>
      </c>
      <c r="BE138" s="188">
        <f>IF(N138="základní",J138,0)</f>
        <v>0</v>
      </c>
      <c r="BF138" s="188">
        <f>IF(N138="snížená",J138,0)</f>
        <v>0</v>
      </c>
      <c r="BG138" s="188">
        <f>IF(N138="zákl. přenesená",J138,0)</f>
        <v>0</v>
      </c>
      <c r="BH138" s="188">
        <f>IF(N138="sníž. přenesená",J138,0)</f>
        <v>0</v>
      </c>
      <c r="BI138" s="188">
        <f>IF(N138="nulová",J138,0)</f>
        <v>0</v>
      </c>
      <c r="BJ138" s="20" t="s">
        <v>79</v>
      </c>
      <c r="BK138" s="188">
        <f>ROUND(I138*H138,2)</f>
        <v>0</v>
      </c>
      <c r="BL138" s="20" t="s">
        <v>275</v>
      </c>
      <c r="BM138" s="187" t="s">
        <v>1301</v>
      </c>
    </row>
    <row r="139" spans="1:65" s="2" customFormat="1" ht="19.5">
      <c r="A139" s="37"/>
      <c r="B139" s="38"/>
      <c r="C139" s="39"/>
      <c r="D139" s="189" t="s">
        <v>136</v>
      </c>
      <c r="E139" s="39"/>
      <c r="F139" s="190" t="s">
        <v>1302</v>
      </c>
      <c r="G139" s="39"/>
      <c r="H139" s="39"/>
      <c r="I139" s="191"/>
      <c r="J139" s="39"/>
      <c r="K139" s="39"/>
      <c r="L139" s="42"/>
      <c r="M139" s="192"/>
      <c r="N139" s="193"/>
      <c r="O139" s="67"/>
      <c r="P139" s="67"/>
      <c r="Q139" s="67"/>
      <c r="R139" s="67"/>
      <c r="S139" s="67"/>
      <c r="T139" s="68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20" t="s">
        <v>136</v>
      </c>
      <c r="AU139" s="20" t="s">
        <v>81</v>
      </c>
    </row>
    <row r="140" spans="1:65" s="2" customFormat="1">
      <c r="A140" s="37"/>
      <c r="B140" s="38"/>
      <c r="C140" s="39"/>
      <c r="D140" s="194" t="s">
        <v>138</v>
      </c>
      <c r="E140" s="39"/>
      <c r="F140" s="195" t="s">
        <v>1303</v>
      </c>
      <c r="G140" s="39"/>
      <c r="H140" s="39"/>
      <c r="I140" s="191"/>
      <c r="J140" s="39"/>
      <c r="K140" s="39"/>
      <c r="L140" s="42"/>
      <c r="M140" s="192"/>
      <c r="N140" s="193"/>
      <c r="O140" s="67"/>
      <c r="P140" s="67"/>
      <c r="Q140" s="67"/>
      <c r="R140" s="67"/>
      <c r="S140" s="67"/>
      <c r="T140" s="68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20" t="s">
        <v>138</v>
      </c>
      <c r="AU140" s="20" t="s">
        <v>81</v>
      </c>
    </row>
    <row r="141" spans="1:65" s="2" customFormat="1" ht="16.5" customHeight="1">
      <c r="A141" s="37"/>
      <c r="B141" s="38"/>
      <c r="C141" s="176" t="s">
        <v>275</v>
      </c>
      <c r="D141" s="176" t="s">
        <v>130</v>
      </c>
      <c r="E141" s="177" t="s">
        <v>1304</v>
      </c>
      <c r="F141" s="178" t="s">
        <v>1305</v>
      </c>
      <c r="G141" s="179" t="s">
        <v>376</v>
      </c>
      <c r="H141" s="180">
        <v>1</v>
      </c>
      <c r="I141" s="181"/>
      <c r="J141" s="182">
        <f>ROUND(I141*H141,2)</f>
        <v>0</v>
      </c>
      <c r="K141" s="178" t="s">
        <v>134</v>
      </c>
      <c r="L141" s="42"/>
      <c r="M141" s="183" t="s">
        <v>19</v>
      </c>
      <c r="N141" s="184" t="s">
        <v>43</v>
      </c>
      <c r="O141" s="67"/>
      <c r="P141" s="185">
        <f>O141*H141</f>
        <v>0</v>
      </c>
      <c r="Q141" s="185">
        <v>0</v>
      </c>
      <c r="R141" s="185">
        <f>Q141*H141</f>
        <v>0</v>
      </c>
      <c r="S141" s="185">
        <v>0</v>
      </c>
      <c r="T141" s="186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7" t="s">
        <v>275</v>
      </c>
      <c r="AT141" s="187" t="s">
        <v>130</v>
      </c>
      <c r="AU141" s="187" t="s">
        <v>81</v>
      </c>
      <c r="AY141" s="20" t="s">
        <v>128</v>
      </c>
      <c r="BE141" s="188">
        <f>IF(N141="základní",J141,0)</f>
        <v>0</v>
      </c>
      <c r="BF141" s="188">
        <f>IF(N141="snížená",J141,0)</f>
        <v>0</v>
      </c>
      <c r="BG141" s="188">
        <f>IF(N141="zákl. přenesená",J141,0)</f>
        <v>0</v>
      </c>
      <c r="BH141" s="188">
        <f>IF(N141="sníž. přenesená",J141,0)</f>
        <v>0</v>
      </c>
      <c r="BI141" s="188">
        <f>IF(N141="nulová",J141,0)</f>
        <v>0</v>
      </c>
      <c r="BJ141" s="20" t="s">
        <v>79</v>
      </c>
      <c r="BK141" s="188">
        <f>ROUND(I141*H141,2)</f>
        <v>0</v>
      </c>
      <c r="BL141" s="20" t="s">
        <v>275</v>
      </c>
      <c r="BM141" s="187" t="s">
        <v>1306</v>
      </c>
    </row>
    <row r="142" spans="1:65" s="2" customFormat="1">
      <c r="A142" s="37"/>
      <c r="B142" s="38"/>
      <c r="C142" s="39"/>
      <c r="D142" s="189" t="s">
        <v>136</v>
      </c>
      <c r="E142" s="39"/>
      <c r="F142" s="190" t="s">
        <v>1307</v>
      </c>
      <c r="G142" s="39"/>
      <c r="H142" s="39"/>
      <c r="I142" s="191"/>
      <c r="J142" s="39"/>
      <c r="K142" s="39"/>
      <c r="L142" s="42"/>
      <c r="M142" s="192"/>
      <c r="N142" s="193"/>
      <c r="O142" s="67"/>
      <c r="P142" s="67"/>
      <c r="Q142" s="67"/>
      <c r="R142" s="67"/>
      <c r="S142" s="67"/>
      <c r="T142" s="68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20" t="s">
        <v>136</v>
      </c>
      <c r="AU142" s="20" t="s">
        <v>81</v>
      </c>
    </row>
    <row r="143" spans="1:65" s="2" customFormat="1">
      <c r="A143" s="37"/>
      <c r="B143" s="38"/>
      <c r="C143" s="39"/>
      <c r="D143" s="194" t="s">
        <v>138</v>
      </c>
      <c r="E143" s="39"/>
      <c r="F143" s="195" t="s">
        <v>1308</v>
      </c>
      <c r="G143" s="39"/>
      <c r="H143" s="39"/>
      <c r="I143" s="191"/>
      <c r="J143" s="39"/>
      <c r="K143" s="39"/>
      <c r="L143" s="42"/>
      <c r="M143" s="192"/>
      <c r="N143" s="193"/>
      <c r="O143" s="67"/>
      <c r="P143" s="67"/>
      <c r="Q143" s="67"/>
      <c r="R143" s="67"/>
      <c r="S143" s="67"/>
      <c r="T143" s="68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20" t="s">
        <v>138</v>
      </c>
      <c r="AU143" s="20" t="s">
        <v>81</v>
      </c>
    </row>
    <row r="144" spans="1:65" s="2" customFormat="1" ht="16.5" customHeight="1">
      <c r="A144" s="37"/>
      <c r="B144" s="38"/>
      <c r="C144" s="176" t="s">
        <v>286</v>
      </c>
      <c r="D144" s="176" t="s">
        <v>130</v>
      </c>
      <c r="E144" s="177" t="s">
        <v>1309</v>
      </c>
      <c r="F144" s="178" t="s">
        <v>1310</v>
      </c>
      <c r="G144" s="179" t="s">
        <v>376</v>
      </c>
      <c r="H144" s="180">
        <v>1</v>
      </c>
      <c r="I144" s="181"/>
      <c r="J144" s="182">
        <f>ROUND(I144*H144,2)</f>
        <v>0</v>
      </c>
      <c r="K144" s="178" t="s">
        <v>134</v>
      </c>
      <c r="L144" s="42"/>
      <c r="M144" s="183" t="s">
        <v>19</v>
      </c>
      <c r="N144" s="184" t="s">
        <v>43</v>
      </c>
      <c r="O144" s="67"/>
      <c r="P144" s="185">
        <f>O144*H144</f>
        <v>0</v>
      </c>
      <c r="Q144" s="185">
        <v>7.6000000000000004E-4</v>
      </c>
      <c r="R144" s="185">
        <f>Q144*H144</f>
        <v>7.6000000000000004E-4</v>
      </c>
      <c r="S144" s="185">
        <v>0</v>
      </c>
      <c r="T144" s="186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7" t="s">
        <v>275</v>
      </c>
      <c r="AT144" s="187" t="s">
        <v>130</v>
      </c>
      <c r="AU144" s="187" t="s">
        <v>81</v>
      </c>
      <c r="AY144" s="20" t="s">
        <v>128</v>
      </c>
      <c r="BE144" s="188">
        <f>IF(N144="základní",J144,0)</f>
        <v>0</v>
      </c>
      <c r="BF144" s="188">
        <f>IF(N144="snížená",J144,0)</f>
        <v>0</v>
      </c>
      <c r="BG144" s="188">
        <f>IF(N144="zákl. přenesená",J144,0)</f>
        <v>0</v>
      </c>
      <c r="BH144" s="188">
        <f>IF(N144="sníž. přenesená",J144,0)</f>
        <v>0</v>
      </c>
      <c r="BI144" s="188">
        <f>IF(N144="nulová",J144,0)</f>
        <v>0</v>
      </c>
      <c r="BJ144" s="20" t="s">
        <v>79</v>
      </c>
      <c r="BK144" s="188">
        <f>ROUND(I144*H144,2)</f>
        <v>0</v>
      </c>
      <c r="BL144" s="20" t="s">
        <v>275</v>
      </c>
      <c r="BM144" s="187" t="s">
        <v>1311</v>
      </c>
    </row>
    <row r="145" spans="1:65" s="2" customFormat="1">
      <c r="A145" s="37"/>
      <c r="B145" s="38"/>
      <c r="C145" s="39"/>
      <c r="D145" s="189" t="s">
        <v>136</v>
      </c>
      <c r="E145" s="39"/>
      <c r="F145" s="190" t="s">
        <v>1312</v>
      </c>
      <c r="G145" s="39"/>
      <c r="H145" s="39"/>
      <c r="I145" s="191"/>
      <c r="J145" s="39"/>
      <c r="K145" s="39"/>
      <c r="L145" s="42"/>
      <c r="M145" s="192"/>
      <c r="N145" s="193"/>
      <c r="O145" s="67"/>
      <c r="P145" s="67"/>
      <c r="Q145" s="67"/>
      <c r="R145" s="67"/>
      <c r="S145" s="67"/>
      <c r="T145" s="68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20" t="s">
        <v>136</v>
      </c>
      <c r="AU145" s="20" t="s">
        <v>81</v>
      </c>
    </row>
    <row r="146" spans="1:65" s="2" customFormat="1">
      <c r="A146" s="37"/>
      <c r="B146" s="38"/>
      <c r="C146" s="39"/>
      <c r="D146" s="194" t="s">
        <v>138</v>
      </c>
      <c r="E146" s="39"/>
      <c r="F146" s="195" t="s">
        <v>1313</v>
      </c>
      <c r="G146" s="39"/>
      <c r="H146" s="39"/>
      <c r="I146" s="191"/>
      <c r="J146" s="39"/>
      <c r="K146" s="39"/>
      <c r="L146" s="42"/>
      <c r="M146" s="192"/>
      <c r="N146" s="193"/>
      <c r="O146" s="67"/>
      <c r="P146" s="67"/>
      <c r="Q146" s="67"/>
      <c r="R146" s="67"/>
      <c r="S146" s="67"/>
      <c r="T146" s="68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20" t="s">
        <v>138</v>
      </c>
      <c r="AU146" s="20" t="s">
        <v>81</v>
      </c>
    </row>
    <row r="147" spans="1:65" s="2" customFormat="1" ht="16.5" customHeight="1">
      <c r="A147" s="37"/>
      <c r="B147" s="38"/>
      <c r="C147" s="176" t="s">
        <v>292</v>
      </c>
      <c r="D147" s="176" t="s">
        <v>130</v>
      </c>
      <c r="E147" s="177" t="s">
        <v>1314</v>
      </c>
      <c r="F147" s="178" t="s">
        <v>1315</v>
      </c>
      <c r="G147" s="179" t="s">
        <v>376</v>
      </c>
      <c r="H147" s="180">
        <v>1</v>
      </c>
      <c r="I147" s="181"/>
      <c r="J147" s="182">
        <f>ROUND(I147*H147,2)</f>
        <v>0</v>
      </c>
      <c r="K147" s="178" t="s">
        <v>134</v>
      </c>
      <c r="L147" s="42"/>
      <c r="M147" s="183" t="s">
        <v>19</v>
      </c>
      <c r="N147" s="184" t="s">
        <v>43</v>
      </c>
      <c r="O147" s="67"/>
      <c r="P147" s="185">
        <f>O147*H147</f>
        <v>0</v>
      </c>
      <c r="Q147" s="185">
        <v>2.1000000000000001E-4</v>
      </c>
      <c r="R147" s="185">
        <f>Q147*H147</f>
        <v>2.1000000000000001E-4</v>
      </c>
      <c r="S147" s="185">
        <v>0</v>
      </c>
      <c r="T147" s="186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7" t="s">
        <v>275</v>
      </c>
      <c r="AT147" s="187" t="s">
        <v>130</v>
      </c>
      <c r="AU147" s="187" t="s">
        <v>81</v>
      </c>
      <c r="AY147" s="20" t="s">
        <v>128</v>
      </c>
      <c r="BE147" s="188">
        <f>IF(N147="základní",J147,0)</f>
        <v>0</v>
      </c>
      <c r="BF147" s="188">
        <f>IF(N147="snížená",J147,0)</f>
        <v>0</v>
      </c>
      <c r="BG147" s="188">
        <f>IF(N147="zákl. přenesená",J147,0)</f>
        <v>0</v>
      </c>
      <c r="BH147" s="188">
        <f>IF(N147="sníž. přenesená",J147,0)</f>
        <v>0</v>
      </c>
      <c r="BI147" s="188">
        <f>IF(N147="nulová",J147,0)</f>
        <v>0</v>
      </c>
      <c r="BJ147" s="20" t="s">
        <v>79</v>
      </c>
      <c r="BK147" s="188">
        <f>ROUND(I147*H147,2)</f>
        <v>0</v>
      </c>
      <c r="BL147" s="20" t="s">
        <v>275</v>
      </c>
      <c r="BM147" s="187" t="s">
        <v>1316</v>
      </c>
    </row>
    <row r="148" spans="1:65" s="2" customFormat="1">
      <c r="A148" s="37"/>
      <c r="B148" s="38"/>
      <c r="C148" s="39"/>
      <c r="D148" s="189" t="s">
        <v>136</v>
      </c>
      <c r="E148" s="39"/>
      <c r="F148" s="190" t="s">
        <v>1317</v>
      </c>
      <c r="G148" s="39"/>
      <c r="H148" s="39"/>
      <c r="I148" s="191"/>
      <c r="J148" s="39"/>
      <c r="K148" s="39"/>
      <c r="L148" s="42"/>
      <c r="M148" s="192"/>
      <c r="N148" s="193"/>
      <c r="O148" s="67"/>
      <c r="P148" s="67"/>
      <c r="Q148" s="67"/>
      <c r="R148" s="67"/>
      <c r="S148" s="67"/>
      <c r="T148" s="68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20" t="s">
        <v>136</v>
      </c>
      <c r="AU148" s="20" t="s">
        <v>81</v>
      </c>
    </row>
    <row r="149" spans="1:65" s="2" customFormat="1">
      <c r="A149" s="37"/>
      <c r="B149" s="38"/>
      <c r="C149" s="39"/>
      <c r="D149" s="194" t="s">
        <v>138</v>
      </c>
      <c r="E149" s="39"/>
      <c r="F149" s="195" t="s">
        <v>1318</v>
      </c>
      <c r="G149" s="39"/>
      <c r="H149" s="39"/>
      <c r="I149" s="191"/>
      <c r="J149" s="39"/>
      <c r="K149" s="39"/>
      <c r="L149" s="42"/>
      <c r="M149" s="192"/>
      <c r="N149" s="193"/>
      <c r="O149" s="67"/>
      <c r="P149" s="67"/>
      <c r="Q149" s="67"/>
      <c r="R149" s="67"/>
      <c r="S149" s="67"/>
      <c r="T149" s="68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20" t="s">
        <v>138</v>
      </c>
      <c r="AU149" s="20" t="s">
        <v>81</v>
      </c>
    </row>
    <row r="150" spans="1:65" s="2" customFormat="1" ht="16.5" customHeight="1">
      <c r="A150" s="37"/>
      <c r="B150" s="38"/>
      <c r="C150" s="176" t="s">
        <v>302</v>
      </c>
      <c r="D150" s="176" t="s">
        <v>130</v>
      </c>
      <c r="E150" s="177" t="s">
        <v>1319</v>
      </c>
      <c r="F150" s="178" t="s">
        <v>1320</v>
      </c>
      <c r="G150" s="179" t="s">
        <v>376</v>
      </c>
      <c r="H150" s="180">
        <v>1</v>
      </c>
      <c r="I150" s="181"/>
      <c r="J150" s="182">
        <f>ROUND(I150*H150,2)</f>
        <v>0</v>
      </c>
      <c r="K150" s="178" t="s">
        <v>134</v>
      </c>
      <c r="L150" s="42"/>
      <c r="M150" s="183" t="s">
        <v>19</v>
      </c>
      <c r="N150" s="184" t="s">
        <v>43</v>
      </c>
      <c r="O150" s="67"/>
      <c r="P150" s="185">
        <f>O150*H150</f>
        <v>0</v>
      </c>
      <c r="Q150" s="185">
        <v>1.6800000000000001E-3</v>
      </c>
      <c r="R150" s="185">
        <f>Q150*H150</f>
        <v>1.6800000000000001E-3</v>
      </c>
      <c r="S150" s="185">
        <v>0</v>
      </c>
      <c r="T150" s="186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7" t="s">
        <v>275</v>
      </c>
      <c r="AT150" s="187" t="s">
        <v>130</v>
      </c>
      <c r="AU150" s="187" t="s">
        <v>81</v>
      </c>
      <c r="AY150" s="20" t="s">
        <v>128</v>
      </c>
      <c r="BE150" s="188">
        <f>IF(N150="základní",J150,0)</f>
        <v>0</v>
      </c>
      <c r="BF150" s="188">
        <f>IF(N150="snížená",J150,0)</f>
        <v>0</v>
      </c>
      <c r="BG150" s="188">
        <f>IF(N150="zákl. přenesená",J150,0)</f>
        <v>0</v>
      </c>
      <c r="BH150" s="188">
        <f>IF(N150="sníž. přenesená",J150,0)</f>
        <v>0</v>
      </c>
      <c r="BI150" s="188">
        <f>IF(N150="nulová",J150,0)</f>
        <v>0</v>
      </c>
      <c r="BJ150" s="20" t="s">
        <v>79</v>
      </c>
      <c r="BK150" s="188">
        <f>ROUND(I150*H150,2)</f>
        <v>0</v>
      </c>
      <c r="BL150" s="20" t="s">
        <v>275</v>
      </c>
      <c r="BM150" s="187" t="s">
        <v>1321</v>
      </c>
    </row>
    <row r="151" spans="1:65" s="2" customFormat="1">
      <c r="A151" s="37"/>
      <c r="B151" s="38"/>
      <c r="C151" s="39"/>
      <c r="D151" s="189" t="s">
        <v>136</v>
      </c>
      <c r="E151" s="39"/>
      <c r="F151" s="190" t="s">
        <v>1322</v>
      </c>
      <c r="G151" s="39"/>
      <c r="H151" s="39"/>
      <c r="I151" s="191"/>
      <c r="J151" s="39"/>
      <c r="K151" s="39"/>
      <c r="L151" s="42"/>
      <c r="M151" s="192"/>
      <c r="N151" s="193"/>
      <c r="O151" s="67"/>
      <c r="P151" s="67"/>
      <c r="Q151" s="67"/>
      <c r="R151" s="67"/>
      <c r="S151" s="67"/>
      <c r="T151" s="68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20" t="s">
        <v>136</v>
      </c>
      <c r="AU151" s="20" t="s">
        <v>81</v>
      </c>
    </row>
    <row r="152" spans="1:65" s="2" customFormat="1">
      <c r="A152" s="37"/>
      <c r="B152" s="38"/>
      <c r="C152" s="39"/>
      <c r="D152" s="194" t="s">
        <v>138</v>
      </c>
      <c r="E152" s="39"/>
      <c r="F152" s="195" t="s">
        <v>1323</v>
      </c>
      <c r="G152" s="39"/>
      <c r="H152" s="39"/>
      <c r="I152" s="191"/>
      <c r="J152" s="39"/>
      <c r="K152" s="39"/>
      <c r="L152" s="42"/>
      <c r="M152" s="192"/>
      <c r="N152" s="193"/>
      <c r="O152" s="67"/>
      <c r="P152" s="67"/>
      <c r="Q152" s="67"/>
      <c r="R152" s="67"/>
      <c r="S152" s="67"/>
      <c r="T152" s="68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20" t="s">
        <v>138</v>
      </c>
      <c r="AU152" s="20" t="s">
        <v>81</v>
      </c>
    </row>
    <row r="153" spans="1:65" s="2" customFormat="1" ht="16.5" customHeight="1">
      <c r="A153" s="37"/>
      <c r="B153" s="38"/>
      <c r="C153" s="176" t="s">
        <v>312</v>
      </c>
      <c r="D153" s="176" t="s">
        <v>130</v>
      </c>
      <c r="E153" s="177" t="s">
        <v>1324</v>
      </c>
      <c r="F153" s="178" t="s">
        <v>1325</v>
      </c>
      <c r="G153" s="179" t="s">
        <v>571</v>
      </c>
      <c r="H153" s="180">
        <v>35</v>
      </c>
      <c r="I153" s="181"/>
      <c r="J153" s="182">
        <f>ROUND(I153*H153,2)</f>
        <v>0</v>
      </c>
      <c r="K153" s="178" t="s">
        <v>134</v>
      </c>
      <c r="L153" s="42"/>
      <c r="M153" s="183" t="s">
        <v>19</v>
      </c>
      <c r="N153" s="184" t="s">
        <v>43</v>
      </c>
      <c r="O153" s="67"/>
      <c r="P153" s="185">
        <f>O153*H153</f>
        <v>0</v>
      </c>
      <c r="Q153" s="185">
        <v>1.0000000000000001E-5</v>
      </c>
      <c r="R153" s="185">
        <f>Q153*H153</f>
        <v>3.5000000000000005E-4</v>
      </c>
      <c r="S153" s="185">
        <v>0</v>
      </c>
      <c r="T153" s="186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7" t="s">
        <v>275</v>
      </c>
      <c r="AT153" s="187" t="s">
        <v>130</v>
      </c>
      <c r="AU153" s="187" t="s">
        <v>81</v>
      </c>
      <c r="AY153" s="20" t="s">
        <v>128</v>
      </c>
      <c r="BE153" s="188">
        <f>IF(N153="základní",J153,0)</f>
        <v>0</v>
      </c>
      <c r="BF153" s="188">
        <f>IF(N153="snížená",J153,0)</f>
        <v>0</v>
      </c>
      <c r="BG153" s="188">
        <f>IF(N153="zákl. přenesená",J153,0)</f>
        <v>0</v>
      </c>
      <c r="BH153" s="188">
        <f>IF(N153="sníž. přenesená",J153,0)</f>
        <v>0</v>
      </c>
      <c r="BI153" s="188">
        <f>IF(N153="nulová",J153,0)</f>
        <v>0</v>
      </c>
      <c r="BJ153" s="20" t="s">
        <v>79</v>
      </c>
      <c r="BK153" s="188">
        <f>ROUND(I153*H153,2)</f>
        <v>0</v>
      </c>
      <c r="BL153" s="20" t="s">
        <v>275</v>
      </c>
      <c r="BM153" s="187" t="s">
        <v>1326</v>
      </c>
    </row>
    <row r="154" spans="1:65" s="2" customFormat="1">
      <c r="A154" s="37"/>
      <c r="B154" s="38"/>
      <c r="C154" s="39"/>
      <c r="D154" s="189" t="s">
        <v>136</v>
      </c>
      <c r="E154" s="39"/>
      <c r="F154" s="190" t="s">
        <v>1327</v>
      </c>
      <c r="G154" s="39"/>
      <c r="H154" s="39"/>
      <c r="I154" s="191"/>
      <c r="J154" s="39"/>
      <c r="K154" s="39"/>
      <c r="L154" s="42"/>
      <c r="M154" s="192"/>
      <c r="N154" s="193"/>
      <c r="O154" s="67"/>
      <c r="P154" s="67"/>
      <c r="Q154" s="67"/>
      <c r="R154" s="67"/>
      <c r="S154" s="67"/>
      <c r="T154" s="68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20" t="s">
        <v>136</v>
      </c>
      <c r="AU154" s="20" t="s">
        <v>81</v>
      </c>
    </row>
    <row r="155" spans="1:65" s="2" customFormat="1">
      <c r="A155" s="37"/>
      <c r="B155" s="38"/>
      <c r="C155" s="39"/>
      <c r="D155" s="194" t="s">
        <v>138</v>
      </c>
      <c r="E155" s="39"/>
      <c r="F155" s="195" t="s">
        <v>1328</v>
      </c>
      <c r="G155" s="39"/>
      <c r="H155" s="39"/>
      <c r="I155" s="191"/>
      <c r="J155" s="39"/>
      <c r="K155" s="39"/>
      <c r="L155" s="42"/>
      <c r="M155" s="192"/>
      <c r="N155" s="193"/>
      <c r="O155" s="67"/>
      <c r="P155" s="67"/>
      <c r="Q155" s="67"/>
      <c r="R155" s="67"/>
      <c r="S155" s="67"/>
      <c r="T155" s="68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20" t="s">
        <v>138</v>
      </c>
      <c r="AU155" s="20" t="s">
        <v>81</v>
      </c>
    </row>
    <row r="156" spans="1:65" s="2" customFormat="1" ht="16.5" customHeight="1">
      <c r="A156" s="37"/>
      <c r="B156" s="38"/>
      <c r="C156" s="176" t="s">
        <v>7</v>
      </c>
      <c r="D156" s="176" t="s">
        <v>130</v>
      </c>
      <c r="E156" s="177" t="s">
        <v>1329</v>
      </c>
      <c r="F156" s="178" t="s">
        <v>1330</v>
      </c>
      <c r="G156" s="179" t="s">
        <v>571</v>
      </c>
      <c r="H156" s="180">
        <v>35</v>
      </c>
      <c r="I156" s="181"/>
      <c r="J156" s="182">
        <f>ROUND(I156*H156,2)</f>
        <v>0</v>
      </c>
      <c r="K156" s="178" t="s">
        <v>134</v>
      </c>
      <c r="L156" s="42"/>
      <c r="M156" s="183" t="s">
        <v>19</v>
      </c>
      <c r="N156" s="184" t="s">
        <v>43</v>
      </c>
      <c r="O156" s="67"/>
      <c r="P156" s="185">
        <f>O156*H156</f>
        <v>0</v>
      </c>
      <c r="Q156" s="185">
        <v>2.0000000000000002E-5</v>
      </c>
      <c r="R156" s="185">
        <f>Q156*H156</f>
        <v>7.000000000000001E-4</v>
      </c>
      <c r="S156" s="185">
        <v>0</v>
      </c>
      <c r="T156" s="186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7" t="s">
        <v>275</v>
      </c>
      <c r="AT156" s="187" t="s">
        <v>130</v>
      </c>
      <c r="AU156" s="187" t="s">
        <v>81</v>
      </c>
      <c r="AY156" s="20" t="s">
        <v>128</v>
      </c>
      <c r="BE156" s="188">
        <f>IF(N156="základní",J156,0)</f>
        <v>0</v>
      </c>
      <c r="BF156" s="188">
        <f>IF(N156="snížená",J156,0)</f>
        <v>0</v>
      </c>
      <c r="BG156" s="188">
        <f>IF(N156="zákl. přenesená",J156,0)</f>
        <v>0</v>
      </c>
      <c r="BH156" s="188">
        <f>IF(N156="sníž. přenesená",J156,0)</f>
        <v>0</v>
      </c>
      <c r="BI156" s="188">
        <f>IF(N156="nulová",J156,0)</f>
        <v>0</v>
      </c>
      <c r="BJ156" s="20" t="s">
        <v>79</v>
      </c>
      <c r="BK156" s="188">
        <f>ROUND(I156*H156,2)</f>
        <v>0</v>
      </c>
      <c r="BL156" s="20" t="s">
        <v>275</v>
      </c>
      <c r="BM156" s="187" t="s">
        <v>1331</v>
      </c>
    </row>
    <row r="157" spans="1:65" s="2" customFormat="1">
      <c r="A157" s="37"/>
      <c r="B157" s="38"/>
      <c r="C157" s="39"/>
      <c r="D157" s="189" t="s">
        <v>136</v>
      </c>
      <c r="E157" s="39"/>
      <c r="F157" s="190" t="s">
        <v>1332</v>
      </c>
      <c r="G157" s="39"/>
      <c r="H157" s="39"/>
      <c r="I157" s="191"/>
      <c r="J157" s="39"/>
      <c r="K157" s="39"/>
      <c r="L157" s="42"/>
      <c r="M157" s="192"/>
      <c r="N157" s="193"/>
      <c r="O157" s="67"/>
      <c r="P157" s="67"/>
      <c r="Q157" s="67"/>
      <c r="R157" s="67"/>
      <c r="S157" s="67"/>
      <c r="T157" s="68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20" t="s">
        <v>136</v>
      </c>
      <c r="AU157" s="20" t="s">
        <v>81</v>
      </c>
    </row>
    <row r="158" spans="1:65" s="2" customFormat="1">
      <c r="A158" s="37"/>
      <c r="B158" s="38"/>
      <c r="C158" s="39"/>
      <c r="D158" s="194" t="s">
        <v>138</v>
      </c>
      <c r="E158" s="39"/>
      <c r="F158" s="195" t="s">
        <v>1333</v>
      </c>
      <c r="G158" s="39"/>
      <c r="H158" s="39"/>
      <c r="I158" s="191"/>
      <c r="J158" s="39"/>
      <c r="K158" s="39"/>
      <c r="L158" s="42"/>
      <c r="M158" s="192"/>
      <c r="N158" s="193"/>
      <c r="O158" s="67"/>
      <c r="P158" s="67"/>
      <c r="Q158" s="67"/>
      <c r="R158" s="67"/>
      <c r="S158" s="67"/>
      <c r="T158" s="68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20" t="s">
        <v>138</v>
      </c>
      <c r="AU158" s="20" t="s">
        <v>81</v>
      </c>
    </row>
    <row r="159" spans="1:65" s="2" customFormat="1" ht="16.5" customHeight="1">
      <c r="A159" s="37"/>
      <c r="B159" s="38"/>
      <c r="C159" s="176" t="s">
        <v>327</v>
      </c>
      <c r="D159" s="176" t="s">
        <v>130</v>
      </c>
      <c r="E159" s="177" t="s">
        <v>1334</v>
      </c>
      <c r="F159" s="178" t="s">
        <v>1335</v>
      </c>
      <c r="G159" s="179" t="s">
        <v>209</v>
      </c>
      <c r="H159" s="180">
        <v>9.1999999999999998E-2</v>
      </c>
      <c r="I159" s="181"/>
      <c r="J159" s="182">
        <f>ROUND(I159*H159,2)</f>
        <v>0</v>
      </c>
      <c r="K159" s="178" t="s">
        <v>134</v>
      </c>
      <c r="L159" s="42"/>
      <c r="M159" s="183" t="s">
        <v>19</v>
      </c>
      <c r="N159" s="184" t="s">
        <v>43</v>
      </c>
      <c r="O159" s="67"/>
      <c r="P159" s="185">
        <f>O159*H159</f>
        <v>0</v>
      </c>
      <c r="Q159" s="185">
        <v>0</v>
      </c>
      <c r="R159" s="185">
        <f>Q159*H159</f>
        <v>0</v>
      </c>
      <c r="S159" s="185">
        <v>0</v>
      </c>
      <c r="T159" s="186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7" t="s">
        <v>275</v>
      </c>
      <c r="AT159" s="187" t="s">
        <v>130</v>
      </c>
      <c r="AU159" s="187" t="s">
        <v>81</v>
      </c>
      <c r="AY159" s="20" t="s">
        <v>128</v>
      </c>
      <c r="BE159" s="188">
        <f>IF(N159="základní",J159,0)</f>
        <v>0</v>
      </c>
      <c r="BF159" s="188">
        <f>IF(N159="snížená",J159,0)</f>
        <v>0</v>
      </c>
      <c r="BG159" s="188">
        <f>IF(N159="zákl. přenesená",J159,0)</f>
        <v>0</v>
      </c>
      <c r="BH159" s="188">
        <f>IF(N159="sníž. přenesená",J159,0)</f>
        <v>0</v>
      </c>
      <c r="BI159" s="188">
        <f>IF(N159="nulová",J159,0)</f>
        <v>0</v>
      </c>
      <c r="BJ159" s="20" t="s">
        <v>79</v>
      </c>
      <c r="BK159" s="188">
        <f>ROUND(I159*H159,2)</f>
        <v>0</v>
      </c>
      <c r="BL159" s="20" t="s">
        <v>275</v>
      </c>
      <c r="BM159" s="187" t="s">
        <v>1336</v>
      </c>
    </row>
    <row r="160" spans="1:65" s="2" customFormat="1" ht="19.5">
      <c r="A160" s="37"/>
      <c r="B160" s="38"/>
      <c r="C160" s="39"/>
      <c r="D160" s="189" t="s">
        <v>136</v>
      </c>
      <c r="E160" s="39"/>
      <c r="F160" s="190" t="s">
        <v>1337</v>
      </c>
      <c r="G160" s="39"/>
      <c r="H160" s="39"/>
      <c r="I160" s="191"/>
      <c r="J160" s="39"/>
      <c r="K160" s="39"/>
      <c r="L160" s="42"/>
      <c r="M160" s="192"/>
      <c r="N160" s="193"/>
      <c r="O160" s="67"/>
      <c r="P160" s="67"/>
      <c r="Q160" s="67"/>
      <c r="R160" s="67"/>
      <c r="S160" s="67"/>
      <c r="T160" s="68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20" t="s">
        <v>136</v>
      </c>
      <c r="AU160" s="20" t="s">
        <v>81</v>
      </c>
    </row>
    <row r="161" spans="1:47" s="2" customFormat="1">
      <c r="A161" s="37"/>
      <c r="B161" s="38"/>
      <c r="C161" s="39"/>
      <c r="D161" s="194" t="s">
        <v>138</v>
      </c>
      <c r="E161" s="39"/>
      <c r="F161" s="195" t="s">
        <v>1338</v>
      </c>
      <c r="G161" s="39"/>
      <c r="H161" s="39"/>
      <c r="I161" s="191"/>
      <c r="J161" s="39"/>
      <c r="K161" s="39"/>
      <c r="L161" s="42"/>
      <c r="M161" s="217"/>
      <c r="N161" s="218"/>
      <c r="O161" s="219"/>
      <c r="P161" s="219"/>
      <c r="Q161" s="219"/>
      <c r="R161" s="219"/>
      <c r="S161" s="219"/>
      <c r="T161" s="220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20" t="s">
        <v>138</v>
      </c>
      <c r="AU161" s="20" t="s">
        <v>81</v>
      </c>
    </row>
    <row r="162" spans="1:47" s="2" customFormat="1" ht="6.95" customHeight="1">
      <c r="A162" s="37"/>
      <c r="B162" s="50"/>
      <c r="C162" s="51"/>
      <c r="D162" s="51"/>
      <c r="E162" s="51"/>
      <c r="F162" s="51"/>
      <c r="G162" s="51"/>
      <c r="H162" s="51"/>
      <c r="I162" s="51"/>
      <c r="J162" s="51"/>
      <c r="K162" s="51"/>
      <c r="L162" s="42"/>
      <c r="M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</row>
  </sheetData>
  <sheetProtection algorithmName="SHA-512" hashValue="FFdjc+/q0usfrpBWQ5OxfJcr/GLMJxxqMKOX/Ig/qypOdy281jSarmoJ7smKzZIJkg4kQwYTvvLnb4ipWVuNTQ==" saltValue="dWksAmw1XDwHrVJ3yD/ctk9G7rm13B5ZlUdDT9Hq0mMHSQHlxdcxZNZbmk1xSV5lKDbiTVNUjqzwaKUnM5ANAw==" spinCount="100000" sheet="1" objects="1" scenarios="1" formatColumns="0" formatRows="0" autoFilter="0"/>
  <autoFilter ref="C85:K161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1" r:id="rId1"/>
    <hyperlink ref="F96" r:id="rId2"/>
    <hyperlink ref="F102" r:id="rId3"/>
    <hyperlink ref="F106" r:id="rId4"/>
    <hyperlink ref="F111" r:id="rId5"/>
    <hyperlink ref="F114" r:id="rId6"/>
    <hyperlink ref="F117" r:id="rId7"/>
    <hyperlink ref="F120" r:id="rId8"/>
    <hyperlink ref="F123" r:id="rId9"/>
    <hyperlink ref="F130" r:id="rId10"/>
    <hyperlink ref="F134" r:id="rId11"/>
    <hyperlink ref="F137" r:id="rId12"/>
    <hyperlink ref="F140" r:id="rId13"/>
    <hyperlink ref="F143" r:id="rId14"/>
    <hyperlink ref="F146" r:id="rId15"/>
    <hyperlink ref="F149" r:id="rId16"/>
    <hyperlink ref="F152" r:id="rId17"/>
    <hyperlink ref="F155" r:id="rId18"/>
    <hyperlink ref="F158" r:id="rId19"/>
    <hyperlink ref="F161" r:id="rId20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3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20" t="s">
        <v>91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3"/>
      <c r="AT3" s="20" t="s">
        <v>81</v>
      </c>
    </row>
    <row r="4" spans="1:46" s="1" customFormat="1" ht="24.95" customHeight="1">
      <c r="B4" s="23"/>
      <c r="D4" s="106" t="s">
        <v>104</v>
      </c>
      <c r="L4" s="23"/>
      <c r="M4" s="107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08" t="s">
        <v>16</v>
      </c>
      <c r="L6" s="23"/>
    </row>
    <row r="7" spans="1:46" s="1" customFormat="1" ht="16.5" customHeight="1">
      <c r="B7" s="23"/>
      <c r="E7" s="385" t="str">
        <f>'Rekapitulace stavby'!K6</f>
        <v>Zámecké konírny - Community Hub, Objekt I - Inhalatorium SO 04</v>
      </c>
      <c r="F7" s="386"/>
      <c r="G7" s="386"/>
      <c r="H7" s="386"/>
      <c r="L7" s="23"/>
    </row>
    <row r="8" spans="1:46" s="2" customFormat="1" ht="12" customHeight="1">
      <c r="A8" s="37"/>
      <c r="B8" s="42"/>
      <c r="C8" s="37"/>
      <c r="D8" s="108" t="s">
        <v>105</v>
      </c>
      <c r="E8" s="37"/>
      <c r="F8" s="37"/>
      <c r="G8" s="37"/>
      <c r="H8" s="37"/>
      <c r="I8" s="37"/>
      <c r="J8" s="37"/>
      <c r="K8" s="37"/>
      <c r="L8" s="10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87" t="s">
        <v>1339</v>
      </c>
      <c r="F9" s="388"/>
      <c r="G9" s="388"/>
      <c r="H9" s="388"/>
      <c r="I9" s="37"/>
      <c r="J9" s="37"/>
      <c r="K9" s="37"/>
      <c r="L9" s="10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0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8" t="s">
        <v>18</v>
      </c>
      <c r="E11" s="37"/>
      <c r="F11" s="110" t="s">
        <v>19</v>
      </c>
      <c r="G11" s="37"/>
      <c r="H11" s="37"/>
      <c r="I11" s="108" t="s">
        <v>20</v>
      </c>
      <c r="J11" s="110" t="s">
        <v>19</v>
      </c>
      <c r="K11" s="37"/>
      <c r="L11" s="10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8" t="s">
        <v>21</v>
      </c>
      <c r="E12" s="37"/>
      <c r="F12" s="110" t="s">
        <v>22</v>
      </c>
      <c r="G12" s="37"/>
      <c r="H12" s="37"/>
      <c r="I12" s="108" t="s">
        <v>23</v>
      </c>
      <c r="J12" s="111" t="str">
        <f>'Rekapitulace stavby'!AN8</f>
        <v>Vyplň údaj</v>
      </c>
      <c r="K12" s="37"/>
      <c r="L12" s="10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0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8" t="s">
        <v>24</v>
      </c>
      <c r="E14" s="37"/>
      <c r="F14" s="37"/>
      <c r="G14" s="37"/>
      <c r="H14" s="37"/>
      <c r="I14" s="108" t="s">
        <v>25</v>
      </c>
      <c r="J14" s="110" t="s">
        <v>19</v>
      </c>
      <c r="K14" s="37"/>
      <c r="L14" s="10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0" t="s">
        <v>26</v>
      </c>
      <c r="F15" s="37"/>
      <c r="G15" s="37"/>
      <c r="H15" s="37"/>
      <c r="I15" s="108" t="s">
        <v>27</v>
      </c>
      <c r="J15" s="110" t="s">
        <v>19</v>
      </c>
      <c r="K15" s="37"/>
      <c r="L15" s="10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0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8" t="s">
        <v>28</v>
      </c>
      <c r="E17" s="37"/>
      <c r="F17" s="37"/>
      <c r="G17" s="37"/>
      <c r="H17" s="37"/>
      <c r="I17" s="108" t="s">
        <v>25</v>
      </c>
      <c r="J17" s="33" t="str">
        <f>'Rekapitulace stavby'!AN13</f>
        <v>Vyplň údaj</v>
      </c>
      <c r="K17" s="37"/>
      <c r="L17" s="10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89" t="str">
        <f>'Rekapitulace stavby'!E14</f>
        <v>Vyplň údaj</v>
      </c>
      <c r="F18" s="390"/>
      <c r="G18" s="390"/>
      <c r="H18" s="390"/>
      <c r="I18" s="108" t="s">
        <v>27</v>
      </c>
      <c r="J18" s="33" t="str">
        <f>'Rekapitulace stavby'!AN14</f>
        <v>Vyplň údaj</v>
      </c>
      <c r="K18" s="37"/>
      <c r="L18" s="10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0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8" t="s">
        <v>30</v>
      </c>
      <c r="E20" s="37"/>
      <c r="F20" s="37"/>
      <c r="G20" s="37"/>
      <c r="H20" s="37"/>
      <c r="I20" s="108" t="s">
        <v>25</v>
      </c>
      <c r="J20" s="110" t="s">
        <v>19</v>
      </c>
      <c r="K20" s="37"/>
      <c r="L20" s="10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0" t="s">
        <v>31</v>
      </c>
      <c r="F21" s="37"/>
      <c r="G21" s="37"/>
      <c r="H21" s="37"/>
      <c r="I21" s="108" t="s">
        <v>27</v>
      </c>
      <c r="J21" s="110" t="s">
        <v>19</v>
      </c>
      <c r="K21" s="37"/>
      <c r="L21" s="10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0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8" t="s">
        <v>33</v>
      </c>
      <c r="E23" s="37"/>
      <c r="F23" s="37"/>
      <c r="G23" s="37"/>
      <c r="H23" s="37"/>
      <c r="I23" s="108" t="s">
        <v>25</v>
      </c>
      <c r="J23" s="110" t="s">
        <v>34</v>
      </c>
      <c r="K23" s="37"/>
      <c r="L23" s="10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0" t="s">
        <v>35</v>
      </c>
      <c r="F24" s="37"/>
      <c r="G24" s="37"/>
      <c r="H24" s="37"/>
      <c r="I24" s="108" t="s">
        <v>27</v>
      </c>
      <c r="J24" s="110" t="s">
        <v>19</v>
      </c>
      <c r="K24" s="37"/>
      <c r="L24" s="10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0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8" t="s">
        <v>36</v>
      </c>
      <c r="E26" s="37"/>
      <c r="F26" s="37"/>
      <c r="G26" s="37"/>
      <c r="H26" s="37"/>
      <c r="I26" s="37"/>
      <c r="J26" s="37"/>
      <c r="K26" s="37"/>
      <c r="L26" s="10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47.25" customHeight="1">
      <c r="A27" s="112"/>
      <c r="B27" s="113"/>
      <c r="C27" s="112"/>
      <c r="D27" s="112"/>
      <c r="E27" s="391" t="s">
        <v>37</v>
      </c>
      <c r="F27" s="391"/>
      <c r="G27" s="391"/>
      <c r="H27" s="39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0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5"/>
      <c r="E29" s="115"/>
      <c r="F29" s="115"/>
      <c r="G29" s="115"/>
      <c r="H29" s="115"/>
      <c r="I29" s="115"/>
      <c r="J29" s="115"/>
      <c r="K29" s="115"/>
      <c r="L29" s="10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6" t="s">
        <v>38</v>
      </c>
      <c r="E30" s="37"/>
      <c r="F30" s="37"/>
      <c r="G30" s="37"/>
      <c r="H30" s="37"/>
      <c r="I30" s="37"/>
      <c r="J30" s="117">
        <f>ROUND(J87, 2)</f>
        <v>0</v>
      </c>
      <c r="K30" s="37"/>
      <c r="L30" s="10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5"/>
      <c r="E31" s="115"/>
      <c r="F31" s="115"/>
      <c r="G31" s="115"/>
      <c r="H31" s="115"/>
      <c r="I31" s="115"/>
      <c r="J31" s="115"/>
      <c r="K31" s="115"/>
      <c r="L31" s="10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8" t="s">
        <v>40</v>
      </c>
      <c r="G32" s="37"/>
      <c r="H32" s="37"/>
      <c r="I32" s="118" t="s">
        <v>39</v>
      </c>
      <c r="J32" s="118" t="s">
        <v>41</v>
      </c>
      <c r="K32" s="37"/>
      <c r="L32" s="10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19" t="s">
        <v>42</v>
      </c>
      <c r="E33" s="108" t="s">
        <v>43</v>
      </c>
      <c r="F33" s="120">
        <f>ROUND((SUM(BE87:BE182)),  2)</f>
        <v>0</v>
      </c>
      <c r="G33" s="37"/>
      <c r="H33" s="37"/>
      <c r="I33" s="121">
        <v>0.21</v>
      </c>
      <c r="J33" s="120">
        <f>ROUND(((SUM(BE87:BE182))*I33),  2)</f>
        <v>0</v>
      </c>
      <c r="K33" s="37"/>
      <c r="L33" s="10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8" t="s">
        <v>44</v>
      </c>
      <c r="F34" s="120">
        <f>ROUND((SUM(BF87:BF182)),  2)</f>
        <v>0</v>
      </c>
      <c r="G34" s="37"/>
      <c r="H34" s="37"/>
      <c r="I34" s="121">
        <v>0.15</v>
      </c>
      <c r="J34" s="120">
        <f>ROUND(((SUM(BF87:BF182))*I34),  2)</f>
        <v>0</v>
      </c>
      <c r="K34" s="37"/>
      <c r="L34" s="10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8" t="s">
        <v>45</v>
      </c>
      <c r="F35" s="120">
        <f>ROUND((SUM(BG87:BG182)),  2)</f>
        <v>0</v>
      </c>
      <c r="G35" s="37"/>
      <c r="H35" s="37"/>
      <c r="I35" s="121">
        <v>0.21</v>
      </c>
      <c r="J35" s="120">
        <f>0</f>
        <v>0</v>
      </c>
      <c r="K35" s="37"/>
      <c r="L35" s="10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8" t="s">
        <v>46</v>
      </c>
      <c r="F36" s="120">
        <f>ROUND((SUM(BH87:BH182)),  2)</f>
        <v>0</v>
      </c>
      <c r="G36" s="37"/>
      <c r="H36" s="37"/>
      <c r="I36" s="121">
        <v>0.15</v>
      </c>
      <c r="J36" s="120">
        <f>0</f>
        <v>0</v>
      </c>
      <c r="K36" s="37"/>
      <c r="L36" s="10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8" t="s">
        <v>47</v>
      </c>
      <c r="F37" s="120">
        <f>ROUND((SUM(BI87:BI182)),  2)</f>
        <v>0</v>
      </c>
      <c r="G37" s="37"/>
      <c r="H37" s="37"/>
      <c r="I37" s="121">
        <v>0</v>
      </c>
      <c r="J37" s="120">
        <f>0</f>
        <v>0</v>
      </c>
      <c r="K37" s="37"/>
      <c r="L37" s="10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0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10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107</v>
      </c>
      <c r="D45" s="39"/>
      <c r="E45" s="39"/>
      <c r="F45" s="39"/>
      <c r="G45" s="39"/>
      <c r="H45" s="39"/>
      <c r="I45" s="39"/>
      <c r="J45" s="39"/>
      <c r="K45" s="39"/>
      <c r="L45" s="10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0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0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83" t="str">
        <f>E7</f>
        <v>Zámecké konírny - Community Hub, Objekt I - Inhalatorium SO 04</v>
      </c>
      <c r="F48" s="384"/>
      <c r="G48" s="384"/>
      <c r="H48" s="384"/>
      <c r="I48" s="39"/>
      <c r="J48" s="39"/>
      <c r="K48" s="39"/>
      <c r="L48" s="10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105</v>
      </c>
      <c r="D49" s="39"/>
      <c r="E49" s="39"/>
      <c r="F49" s="39"/>
      <c r="G49" s="39"/>
      <c r="H49" s="39"/>
      <c r="I49" s="39"/>
      <c r="J49" s="39"/>
      <c r="K49" s="39"/>
      <c r="L49" s="10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71" t="str">
        <f>E9</f>
        <v>4 - Dešťová kanalizace + Vsak</v>
      </c>
      <c r="F50" s="382"/>
      <c r="G50" s="382"/>
      <c r="H50" s="382"/>
      <c r="I50" s="39"/>
      <c r="J50" s="39"/>
      <c r="K50" s="39"/>
      <c r="L50" s="10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0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21</v>
      </c>
      <c r="D52" s="39"/>
      <c r="E52" s="39"/>
      <c r="F52" s="30" t="str">
        <f>F12</f>
        <v>Park B.Němcové, Karviná Fryštát</v>
      </c>
      <c r="G52" s="39"/>
      <c r="H52" s="39"/>
      <c r="I52" s="32" t="s">
        <v>23</v>
      </c>
      <c r="J52" s="62" t="str">
        <f>IF(J12="","",J12)</f>
        <v>Vyplň údaj</v>
      </c>
      <c r="K52" s="39"/>
      <c r="L52" s="10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0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25.7" customHeight="1">
      <c r="A54" s="37"/>
      <c r="B54" s="38"/>
      <c r="C54" s="32" t="s">
        <v>24</v>
      </c>
      <c r="D54" s="39"/>
      <c r="E54" s="39"/>
      <c r="F54" s="30" t="str">
        <f>E15</f>
        <v>Statutární město Karviná</v>
      </c>
      <c r="G54" s="39"/>
      <c r="H54" s="39"/>
      <c r="I54" s="32" t="s">
        <v>30</v>
      </c>
      <c r="J54" s="35" t="str">
        <f>E21</f>
        <v>Amun Pro s.r.o., Třanovice</v>
      </c>
      <c r="K54" s="39"/>
      <c r="L54" s="10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25.7" customHeight="1">
      <c r="A55" s="37"/>
      <c r="B55" s="38"/>
      <c r="C55" s="32" t="s">
        <v>28</v>
      </c>
      <c r="D55" s="39"/>
      <c r="E55" s="39"/>
      <c r="F55" s="30" t="str">
        <f>IF(E18="","",E18)</f>
        <v>Vyplň údaj</v>
      </c>
      <c r="G55" s="39"/>
      <c r="H55" s="39"/>
      <c r="I55" s="32" t="s">
        <v>33</v>
      </c>
      <c r="J55" s="35" t="str">
        <f>E24</f>
        <v>Ing. Alena Chmelová, Opava</v>
      </c>
      <c r="K55" s="39"/>
      <c r="L55" s="10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0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3" t="s">
        <v>108</v>
      </c>
      <c r="D57" s="134"/>
      <c r="E57" s="134"/>
      <c r="F57" s="134"/>
      <c r="G57" s="134"/>
      <c r="H57" s="134"/>
      <c r="I57" s="134"/>
      <c r="J57" s="135" t="s">
        <v>109</v>
      </c>
      <c r="K57" s="134"/>
      <c r="L57" s="10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0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6" t="s">
        <v>70</v>
      </c>
      <c r="D59" s="39"/>
      <c r="E59" s="39"/>
      <c r="F59" s="39"/>
      <c r="G59" s="39"/>
      <c r="H59" s="39"/>
      <c r="I59" s="39"/>
      <c r="J59" s="80">
        <f>J87</f>
        <v>0</v>
      </c>
      <c r="K59" s="39"/>
      <c r="L59" s="10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110</v>
      </c>
    </row>
    <row r="60" spans="1:47" s="9" customFormat="1" ht="24.95" customHeight="1">
      <c r="B60" s="137"/>
      <c r="C60" s="138"/>
      <c r="D60" s="139" t="s">
        <v>111</v>
      </c>
      <c r="E60" s="140"/>
      <c r="F60" s="140"/>
      <c r="G60" s="140"/>
      <c r="H60" s="140"/>
      <c r="I60" s="140"/>
      <c r="J60" s="141">
        <f>J88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112</v>
      </c>
      <c r="E61" s="146"/>
      <c r="F61" s="146"/>
      <c r="G61" s="146"/>
      <c r="H61" s="146"/>
      <c r="I61" s="146"/>
      <c r="J61" s="147">
        <f>J89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1226</v>
      </c>
      <c r="E62" s="146"/>
      <c r="F62" s="146"/>
      <c r="G62" s="146"/>
      <c r="H62" s="146"/>
      <c r="I62" s="146"/>
      <c r="J62" s="147">
        <f>J136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1340</v>
      </c>
      <c r="E63" s="146"/>
      <c r="F63" s="146"/>
      <c r="G63" s="146"/>
      <c r="H63" s="146"/>
      <c r="I63" s="146"/>
      <c r="J63" s="147">
        <f>J142</f>
        <v>0</v>
      </c>
      <c r="K63" s="144"/>
      <c r="L63" s="148"/>
    </row>
    <row r="64" spans="1:47" s="10" customFormat="1" ht="19.899999999999999" customHeight="1">
      <c r="B64" s="143"/>
      <c r="C64" s="144"/>
      <c r="D64" s="145" t="s">
        <v>1227</v>
      </c>
      <c r="E64" s="146"/>
      <c r="F64" s="146"/>
      <c r="G64" s="146"/>
      <c r="H64" s="146"/>
      <c r="I64" s="146"/>
      <c r="J64" s="147">
        <f>J148</f>
        <v>0</v>
      </c>
      <c r="K64" s="144"/>
      <c r="L64" s="148"/>
    </row>
    <row r="65" spans="1:31" s="10" customFormat="1" ht="19.899999999999999" customHeight="1">
      <c r="B65" s="143"/>
      <c r="C65" s="144"/>
      <c r="D65" s="145" t="s">
        <v>159</v>
      </c>
      <c r="E65" s="146"/>
      <c r="F65" s="146"/>
      <c r="G65" s="146"/>
      <c r="H65" s="146"/>
      <c r="I65" s="146"/>
      <c r="J65" s="147">
        <f>J168</f>
        <v>0</v>
      </c>
      <c r="K65" s="144"/>
      <c r="L65" s="148"/>
    </row>
    <row r="66" spans="1:31" s="9" customFormat="1" ht="24.95" customHeight="1">
      <c r="B66" s="137"/>
      <c r="C66" s="138"/>
      <c r="D66" s="139" t="s">
        <v>160</v>
      </c>
      <c r="E66" s="140"/>
      <c r="F66" s="140"/>
      <c r="G66" s="140"/>
      <c r="H66" s="140"/>
      <c r="I66" s="140"/>
      <c r="J66" s="141">
        <f>J178</f>
        <v>0</v>
      </c>
      <c r="K66" s="138"/>
      <c r="L66" s="142"/>
    </row>
    <row r="67" spans="1:31" s="10" customFormat="1" ht="19.899999999999999" customHeight="1">
      <c r="B67" s="143"/>
      <c r="C67" s="144"/>
      <c r="D67" s="145" t="s">
        <v>164</v>
      </c>
      <c r="E67" s="146"/>
      <c r="F67" s="146"/>
      <c r="G67" s="146"/>
      <c r="H67" s="146"/>
      <c r="I67" s="146"/>
      <c r="J67" s="147">
        <f>J179</f>
        <v>0</v>
      </c>
      <c r="K67" s="144"/>
      <c r="L67" s="148"/>
    </row>
    <row r="68" spans="1:31" s="2" customFormat="1" ht="21.75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09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pans="1:31" s="2" customFormat="1" ht="6.95" customHeight="1">
      <c r="A69" s="37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109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3" spans="1:31" s="2" customFormat="1" ht="6.95" customHeight="1">
      <c r="A73" s="37"/>
      <c r="B73" s="52"/>
      <c r="C73" s="53"/>
      <c r="D73" s="53"/>
      <c r="E73" s="53"/>
      <c r="F73" s="53"/>
      <c r="G73" s="53"/>
      <c r="H73" s="53"/>
      <c r="I73" s="53"/>
      <c r="J73" s="53"/>
      <c r="K73" s="53"/>
      <c r="L73" s="10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24.95" customHeight="1">
      <c r="A74" s="37"/>
      <c r="B74" s="38"/>
      <c r="C74" s="26" t="s">
        <v>113</v>
      </c>
      <c r="D74" s="39"/>
      <c r="E74" s="39"/>
      <c r="F74" s="39"/>
      <c r="G74" s="39"/>
      <c r="H74" s="39"/>
      <c r="I74" s="39"/>
      <c r="J74" s="39"/>
      <c r="K74" s="39"/>
      <c r="L74" s="10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6.95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0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12" customHeight="1">
      <c r="A76" s="37"/>
      <c r="B76" s="38"/>
      <c r="C76" s="32" t="s">
        <v>16</v>
      </c>
      <c r="D76" s="39"/>
      <c r="E76" s="39"/>
      <c r="F76" s="39"/>
      <c r="G76" s="39"/>
      <c r="H76" s="39"/>
      <c r="I76" s="39"/>
      <c r="J76" s="39"/>
      <c r="K76" s="39"/>
      <c r="L76" s="10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16.5" customHeight="1">
      <c r="A77" s="37"/>
      <c r="B77" s="38"/>
      <c r="C77" s="39"/>
      <c r="D77" s="39"/>
      <c r="E77" s="383" t="str">
        <f>E7</f>
        <v>Zámecké konírny - Community Hub, Objekt I - Inhalatorium SO 04</v>
      </c>
      <c r="F77" s="384"/>
      <c r="G77" s="384"/>
      <c r="H77" s="384"/>
      <c r="I77" s="39"/>
      <c r="J77" s="39"/>
      <c r="K77" s="39"/>
      <c r="L77" s="10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2" customHeight="1">
      <c r="A78" s="37"/>
      <c r="B78" s="38"/>
      <c r="C78" s="32" t="s">
        <v>105</v>
      </c>
      <c r="D78" s="39"/>
      <c r="E78" s="39"/>
      <c r="F78" s="39"/>
      <c r="G78" s="39"/>
      <c r="H78" s="39"/>
      <c r="I78" s="39"/>
      <c r="J78" s="39"/>
      <c r="K78" s="39"/>
      <c r="L78" s="10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16.5" customHeight="1">
      <c r="A79" s="37"/>
      <c r="B79" s="38"/>
      <c r="C79" s="39"/>
      <c r="D79" s="39"/>
      <c r="E79" s="371" t="str">
        <f>E9</f>
        <v>4 - Dešťová kanalizace + Vsak</v>
      </c>
      <c r="F79" s="382"/>
      <c r="G79" s="382"/>
      <c r="H79" s="382"/>
      <c r="I79" s="39"/>
      <c r="J79" s="39"/>
      <c r="K79" s="39"/>
      <c r="L79" s="10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6.95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0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12" customHeight="1">
      <c r="A81" s="37"/>
      <c r="B81" s="38"/>
      <c r="C81" s="32" t="s">
        <v>21</v>
      </c>
      <c r="D81" s="39"/>
      <c r="E81" s="39"/>
      <c r="F81" s="30" t="str">
        <f>F12</f>
        <v>Park B.Němcové, Karviná Fryštát</v>
      </c>
      <c r="G81" s="39"/>
      <c r="H81" s="39"/>
      <c r="I81" s="32" t="s">
        <v>23</v>
      </c>
      <c r="J81" s="62" t="str">
        <f>IF(J12="","",J12)</f>
        <v>Vyplň údaj</v>
      </c>
      <c r="K81" s="39"/>
      <c r="L81" s="10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6.95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0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2" customFormat="1" ht="25.7" customHeight="1">
      <c r="A83" s="37"/>
      <c r="B83" s="38"/>
      <c r="C83" s="32" t="s">
        <v>24</v>
      </c>
      <c r="D83" s="39"/>
      <c r="E83" s="39"/>
      <c r="F83" s="30" t="str">
        <f>E15</f>
        <v>Statutární město Karviná</v>
      </c>
      <c r="G83" s="39"/>
      <c r="H83" s="39"/>
      <c r="I83" s="32" t="s">
        <v>30</v>
      </c>
      <c r="J83" s="35" t="str">
        <f>E21</f>
        <v>Amun Pro s.r.o., Třanovice</v>
      </c>
      <c r="K83" s="39"/>
      <c r="L83" s="10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5" s="2" customFormat="1" ht="25.7" customHeight="1">
      <c r="A84" s="37"/>
      <c r="B84" s="38"/>
      <c r="C84" s="32" t="s">
        <v>28</v>
      </c>
      <c r="D84" s="39"/>
      <c r="E84" s="39"/>
      <c r="F84" s="30" t="str">
        <f>IF(E18="","",E18)</f>
        <v>Vyplň údaj</v>
      </c>
      <c r="G84" s="39"/>
      <c r="H84" s="39"/>
      <c r="I84" s="32" t="s">
        <v>33</v>
      </c>
      <c r="J84" s="35" t="str">
        <f>E24</f>
        <v>Ing. Alena Chmelová, Opava</v>
      </c>
      <c r="K84" s="39"/>
      <c r="L84" s="10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65" s="2" customFormat="1" ht="10.35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0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pans="1:65" s="11" customFormat="1" ht="29.25" customHeight="1">
      <c r="A86" s="149"/>
      <c r="B86" s="150"/>
      <c r="C86" s="151" t="s">
        <v>114</v>
      </c>
      <c r="D86" s="152" t="s">
        <v>57</v>
      </c>
      <c r="E86" s="152" t="s">
        <v>53</v>
      </c>
      <c r="F86" s="152" t="s">
        <v>54</v>
      </c>
      <c r="G86" s="152" t="s">
        <v>115</v>
      </c>
      <c r="H86" s="152" t="s">
        <v>116</v>
      </c>
      <c r="I86" s="152" t="s">
        <v>117</v>
      </c>
      <c r="J86" s="152" t="s">
        <v>109</v>
      </c>
      <c r="K86" s="153" t="s">
        <v>118</v>
      </c>
      <c r="L86" s="154"/>
      <c r="M86" s="71" t="s">
        <v>19</v>
      </c>
      <c r="N86" s="72" t="s">
        <v>42</v>
      </c>
      <c r="O86" s="72" t="s">
        <v>119</v>
      </c>
      <c r="P86" s="72" t="s">
        <v>120</v>
      </c>
      <c r="Q86" s="72" t="s">
        <v>121</v>
      </c>
      <c r="R86" s="72" t="s">
        <v>122</v>
      </c>
      <c r="S86" s="72" t="s">
        <v>123</v>
      </c>
      <c r="T86" s="73" t="s">
        <v>124</v>
      </c>
      <c r="U86" s="149"/>
      <c r="V86" s="149"/>
      <c r="W86" s="149"/>
      <c r="X86" s="149"/>
      <c r="Y86" s="149"/>
      <c r="Z86" s="149"/>
      <c r="AA86" s="149"/>
      <c r="AB86" s="149"/>
      <c r="AC86" s="149"/>
      <c r="AD86" s="149"/>
      <c r="AE86" s="149"/>
    </row>
    <row r="87" spans="1:65" s="2" customFormat="1" ht="22.9" customHeight="1">
      <c r="A87" s="37"/>
      <c r="B87" s="38"/>
      <c r="C87" s="78" t="s">
        <v>125</v>
      </c>
      <c r="D87" s="39"/>
      <c r="E87" s="39"/>
      <c r="F87" s="39"/>
      <c r="G87" s="39"/>
      <c r="H87" s="39"/>
      <c r="I87" s="39"/>
      <c r="J87" s="155">
        <f>BK87</f>
        <v>0</v>
      </c>
      <c r="K87" s="39"/>
      <c r="L87" s="42"/>
      <c r="M87" s="74"/>
      <c r="N87" s="156"/>
      <c r="O87" s="75"/>
      <c r="P87" s="157">
        <f>P88+P178</f>
        <v>0</v>
      </c>
      <c r="Q87" s="75"/>
      <c r="R87" s="157">
        <f>R88+R178</f>
        <v>16.081149999999997</v>
      </c>
      <c r="S87" s="75"/>
      <c r="T87" s="158">
        <f>T88+T178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20" t="s">
        <v>71</v>
      </c>
      <c r="AU87" s="20" t="s">
        <v>110</v>
      </c>
      <c r="BK87" s="159">
        <f>BK88+BK178</f>
        <v>0</v>
      </c>
    </row>
    <row r="88" spans="1:65" s="12" customFormat="1" ht="25.9" customHeight="1">
      <c r="B88" s="160"/>
      <c r="C88" s="161"/>
      <c r="D88" s="162" t="s">
        <v>71</v>
      </c>
      <c r="E88" s="163" t="s">
        <v>126</v>
      </c>
      <c r="F88" s="163" t="s">
        <v>127</v>
      </c>
      <c r="G88" s="161"/>
      <c r="H88" s="161"/>
      <c r="I88" s="164"/>
      <c r="J88" s="165">
        <f>BK88</f>
        <v>0</v>
      </c>
      <c r="K88" s="161"/>
      <c r="L88" s="166"/>
      <c r="M88" s="167"/>
      <c r="N88" s="168"/>
      <c r="O88" s="168"/>
      <c r="P88" s="169">
        <f>P89+P136+P142+P148+P168</f>
        <v>0</v>
      </c>
      <c r="Q88" s="168"/>
      <c r="R88" s="169">
        <f>R89+R136+R142+R148+R168</f>
        <v>16.079649999999997</v>
      </c>
      <c r="S88" s="168"/>
      <c r="T88" s="170">
        <f>T89+T136+T142+T148+T168</f>
        <v>0</v>
      </c>
      <c r="AR88" s="171" t="s">
        <v>79</v>
      </c>
      <c r="AT88" s="172" t="s">
        <v>71</v>
      </c>
      <c r="AU88" s="172" t="s">
        <v>72</v>
      </c>
      <c r="AY88" s="171" t="s">
        <v>128</v>
      </c>
      <c r="BK88" s="173">
        <f>BK89+BK136+BK142+BK148+BK168</f>
        <v>0</v>
      </c>
    </row>
    <row r="89" spans="1:65" s="12" customFormat="1" ht="22.9" customHeight="1">
      <c r="B89" s="160"/>
      <c r="C89" s="161"/>
      <c r="D89" s="162" t="s">
        <v>71</v>
      </c>
      <c r="E89" s="174" t="s">
        <v>79</v>
      </c>
      <c r="F89" s="174" t="s">
        <v>129</v>
      </c>
      <c r="G89" s="161"/>
      <c r="H89" s="161"/>
      <c r="I89" s="164"/>
      <c r="J89" s="175">
        <f>BK89</f>
        <v>0</v>
      </c>
      <c r="K89" s="161"/>
      <c r="L89" s="166"/>
      <c r="M89" s="167"/>
      <c r="N89" s="168"/>
      <c r="O89" s="168"/>
      <c r="P89" s="169">
        <f>SUM(P90:P135)</f>
        <v>0</v>
      </c>
      <c r="Q89" s="168"/>
      <c r="R89" s="169">
        <f>SUM(R90:R135)</f>
        <v>13.251239999999999</v>
      </c>
      <c r="S89" s="168"/>
      <c r="T89" s="170">
        <f>SUM(T90:T135)</f>
        <v>0</v>
      </c>
      <c r="AR89" s="171" t="s">
        <v>79</v>
      </c>
      <c r="AT89" s="172" t="s">
        <v>71</v>
      </c>
      <c r="AU89" s="172" t="s">
        <v>79</v>
      </c>
      <c r="AY89" s="171" t="s">
        <v>128</v>
      </c>
      <c r="BK89" s="173">
        <f>SUM(BK90:BK135)</f>
        <v>0</v>
      </c>
    </row>
    <row r="90" spans="1:65" s="2" customFormat="1" ht="16.5" customHeight="1">
      <c r="A90" s="37"/>
      <c r="B90" s="38"/>
      <c r="C90" s="176" t="s">
        <v>79</v>
      </c>
      <c r="D90" s="176" t="s">
        <v>130</v>
      </c>
      <c r="E90" s="177" t="s">
        <v>1341</v>
      </c>
      <c r="F90" s="178" t="s">
        <v>1342</v>
      </c>
      <c r="G90" s="179" t="s">
        <v>1343</v>
      </c>
      <c r="H90" s="180">
        <v>8</v>
      </c>
      <c r="I90" s="181"/>
      <c r="J90" s="182">
        <f>ROUND(I90*H90,2)</f>
        <v>0</v>
      </c>
      <c r="K90" s="178" t="s">
        <v>134</v>
      </c>
      <c r="L90" s="42"/>
      <c r="M90" s="183" t="s">
        <v>19</v>
      </c>
      <c r="N90" s="184" t="s">
        <v>43</v>
      </c>
      <c r="O90" s="67"/>
      <c r="P90" s="185">
        <f>O90*H90</f>
        <v>0</v>
      </c>
      <c r="Q90" s="185">
        <v>3.0000000000000001E-5</v>
      </c>
      <c r="R90" s="185">
        <f>Q90*H90</f>
        <v>2.4000000000000001E-4</v>
      </c>
      <c r="S90" s="185">
        <v>0</v>
      </c>
      <c r="T90" s="186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87" t="s">
        <v>89</v>
      </c>
      <c r="AT90" s="187" t="s">
        <v>130</v>
      </c>
      <c r="AU90" s="187" t="s">
        <v>81</v>
      </c>
      <c r="AY90" s="20" t="s">
        <v>128</v>
      </c>
      <c r="BE90" s="188">
        <f>IF(N90="základní",J90,0)</f>
        <v>0</v>
      </c>
      <c r="BF90" s="188">
        <f>IF(N90="snížená",J90,0)</f>
        <v>0</v>
      </c>
      <c r="BG90" s="188">
        <f>IF(N90="zákl. přenesená",J90,0)</f>
        <v>0</v>
      </c>
      <c r="BH90" s="188">
        <f>IF(N90="sníž. přenesená",J90,0)</f>
        <v>0</v>
      </c>
      <c r="BI90" s="188">
        <f>IF(N90="nulová",J90,0)</f>
        <v>0</v>
      </c>
      <c r="BJ90" s="20" t="s">
        <v>79</v>
      </c>
      <c r="BK90" s="188">
        <f>ROUND(I90*H90,2)</f>
        <v>0</v>
      </c>
      <c r="BL90" s="20" t="s">
        <v>89</v>
      </c>
      <c r="BM90" s="187" t="s">
        <v>1344</v>
      </c>
    </row>
    <row r="91" spans="1:65" s="2" customFormat="1">
      <c r="A91" s="37"/>
      <c r="B91" s="38"/>
      <c r="C91" s="39"/>
      <c r="D91" s="189" t="s">
        <v>136</v>
      </c>
      <c r="E91" s="39"/>
      <c r="F91" s="190" t="s">
        <v>1345</v>
      </c>
      <c r="G91" s="39"/>
      <c r="H91" s="39"/>
      <c r="I91" s="191"/>
      <c r="J91" s="39"/>
      <c r="K91" s="39"/>
      <c r="L91" s="42"/>
      <c r="M91" s="192"/>
      <c r="N91" s="193"/>
      <c r="O91" s="67"/>
      <c r="P91" s="67"/>
      <c r="Q91" s="67"/>
      <c r="R91" s="67"/>
      <c r="S91" s="67"/>
      <c r="T91" s="68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20" t="s">
        <v>136</v>
      </c>
      <c r="AU91" s="20" t="s">
        <v>81</v>
      </c>
    </row>
    <row r="92" spans="1:65" s="2" customFormat="1">
      <c r="A92" s="37"/>
      <c r="B92" s="38"/>
      <c r="C92" s="39"/>
      <c r="D92" s="194" t="s">
        <v>138</v>
      </c>
      <c r="E92" s="39"/>
      <c r="F92" s="195" t="s">
        <v>1346</v>
      </c>
      <c r="G92" s="39"/>
      <c r="H92" s="39"/>
      <c r="I92" s="191"/>
      <c r="J92" s="39"/>
      <c r="K92" s="39"/>
      <c r="L92" s="42"/>
      <c r="M92" s="192"/>
      <c r="N92" s="193"/>
      <c r="O92" s="67"/>
      <c r="P92" s="67"/>
      <c r="Q92" s="67"/>
      <c r="R92" s="67"/>
      <c r="S92" s="67"/>
      <c r="T92" s="68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20" t="s">
        <v>138</v>
      </c>
      <c r="AU92" s="20" t="s">
        <v>81</v>
      </c>
    </row>
    <row r="93" spans="1:65" s="2" customFormat="1" ht="16.5" customHeight="1">
      <c r="A93" s="37"/>
      <c r="B93" s="38"/>
      <c r="C93" s="176" t="s">
        <v>81</v>
      </c>
      <c r="D93" s="176" t="s">
        <v>130</v>
      </c>
      <c r="E93" s="177" t="s">
        <v>1347</v>
      </c>
      <c r="F93" s="178" t="s">
        <v>1348</v>
      </c>
      <c r="G93" s="179" t="s">
        <v>142</v>
      </c>
      <c r="H93" s="180">
        <v>43.92</v>
      </c>
      <c r="I93" s="181"/>
      <c r="J93" s="182">
        <f>ROUND(I93*H93,2)</f>
        <v>0</v>
      </c>
      <c r="K93" s="178" t="s">
        <v>134</v>
      </c>
      <c r="L93" s="42"/>
      <c r="M93" s="183" t="s">
        <v>19</v>
      </c>
      <c r="N93" s="184" t="s">
        <v>43</v>
      </c>
      <c r="O93" s="67"/>
      <c r="P93" s="185">
        <f>O93*H93</f>
        <v>0</v>
      </c>
      <c r="Q93" s="185">
        <v>0</v>
      </c>
      <c r="R93" s="185">
        <f>Q93*H93</f>
        <v>0</v>
      </c>
      <c r="S93" s="185">
        <v>0</v>
      </c>
      <c r="T93" s="186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87" t="s">
        <v>89</v>
      </c>
      <c r="AT93" s="187" t="s">
        <v>130</v>
      </c>
      <c r="AU93" s="187" t="s">
        <v>81</v>
      </c>
      <c r="AY93" s="20" t="s">
        <v>128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20" t="s">
        <v>79</v>
      </c>
      <c r="BK93" s="188">
        <f>ROUND(I93*H93,2)</f>
        <v>0</v>
      </c>
      <c r="BL93" s="20" t="s">
        <v>89</v>
      </c>
      <c r="BM93" s="187" t="s">
        <v>1349</v>
      </c>
    </row>
    <row r="94" spans="1:65" s="2" customFormat="1" ht="19.5">
      <c r="A94" s="37"/>
      <c r="B94" s="38"/>
      <c r="C94" s="39"/>
      <c r="D94" s="189" t="s">
        <v>136</v>
      </c>
      <c r="E94" s="39"/>
      <c r="F94" s="190" t="s">
        <v>1350</v>
      </c>
      <c r="G94" s="39"/>
      <c r="H94" s="39"/>
      <c r="I94" s="191"/>
      <c r="J94" s="39"/>
      <c r="K94" s="39"/>
      <c r="L94" s="42"/>
      <c r="M94" s="192"/>
      <c r="N94" s="193"/>
      <c r="O94" s="67"/>
      <c r="P94" s="67"/>
      <c r="Q94" s="67"/>
      <c r="R94" s="67"/>
      <c r="S94" s="67"/>
      <c r="T94" s="68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20" t="s">
        <v>136</v>
      </c>
      <c r="AU94" s="20" t="s">
        <v>81</v>
      </c>
    </row>
    <row r="95" spans="1:65" s="2" customFormat="1">
      <c r="A95" s="37"/>
      <c r="B95" s="38"/>
      <c r="C95" s="39"/>
      <c r="D95" s="194" t="s">
        <v>138</v>
      </c>
      <c r="E95" s="39"/>
      <c r="F95" s="195" t="s">
        <v>1351</v>
      </c>
      <c r="G95" s="39"/>
      <c r="H95" s="39"/>
      <c r="I95" s="191"/>
      <c r="J95" s="39"/>
      <c r="K95" s="39"/>
      <c r="L95" s="42"/>
      <c r="M95" s="192"/>
      <c r="N95" s="193"/>
      <c r="O95" s="67"/>
      <c r="P95" s="67"/>
      <c r="Q95" s="67"/>
      <c r="R95" s="67"/>
      <c r="S95" s="67"/>
      <c r="T95" s="68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20" t="s">
        <v>138</v>
      </c>
      <c r="AU95" s="20" t="s">
        <v>81</v>
      </c>
    </row>
    <row r="96" spans="1:65" s="13" customFormat="1">
      <c r="B96" s="196"/>
      <c r="C96" s="197"/>
      <c r="D96" s="189" t="s">
        <v>146</v>
      </c>
      <c r="E96" s="198" t="s">
        <v>19</v>
      </c>
      <c r="F96" s="199" t="s">
        <v>1352</v>
      </c>
      <c r="G96" s="197"/>
      <c r="H96" s="200">
        <v>14.52</v>
      </c>
      <c r="I96" s="201"/>
      <c r="J96" s="197"/>
      <c r="K96" s="197"/>
      <c r="L96" s="202"/>
      <c r="M96" s="203"/>
      <c r="N96" s="204"/>
      <c r="O96" s="204"/>
      <c r="P96" s="204"/>
      <c r="Q96" s="204"/>
      <c r="R96" s="204"/>
      <c r="S96" s="204"/>
      <c r="T96" s="205"/>
      <c r="AT96" s="206" t="s">
        <v>146</v>
      </c>
      <c r="AU96" s="206" t="s">
        <v>81</v>
      </c>
      <c r="AV96" s="13" t="s">
        <v>81</v>
      </c>
      <c r="AW96" s="13" t="s">
        <v>32</v>
      </c>
      <c r="AX96" s="13" t="s">
        <v>72</v>
      </c>
      <c r="AY96" s="206" t="s">
        <v>128</v>
      </c>
    </row>
    <row r="97" spans="1:65" s="13" customFormat="1">
      <c r="B97" s="196"/>
      <c r="C97" s="197"/>
      <c r="D97" s="189" t="s">
        <v>146</v>
      </c>
      <c r="E97" s="198" t="s">
        <v>19</v>
      </c>
      <c r="F97" s="199" t="s">
        <v>1353</v>
      </c>
      <c r="G97" s="197"/>
      <c r="H97" s="200">
        <v>29.4</v>
      </c>
      <c r="I97" s="201"/>
      <c r="J97" s="197"/>
      <c r="K97" s="197"/>
      <c r="L97" s="202"/>
      <c r="M97" s="203"/>
      <c r="N97" s="204"/>
      <c r="O97" s="204"/>
      <c r="P97" s="204"/>
      <c r="Q97" s="204"/>
      <c r="R97" s="204"/>
      <c r="S97" s="204"/>
      <c r="T97" s="205"/>
      <c r="AT97" s="206" t="s">
        <v>146</v>
      </c>
      <c r="AU97" s="206" t="s">
        <v>81</v>
      </c>
      <c r="AV97" s="13" t="s">
        <v>81</v>
      </c>
      <c r="AW97" s="13" t="s">
        <v>32</v>
      </c>
      <c r="AX97" s="13" t="s">
        <v>72</v>
      </c>
      <c r="AY97" s="206" t="s">
        <v>128</v>
      </c>
    </row>
    <row r="98" spans="1:65" s="15" customFormat="1">
      <c r="B98" s="221"/>
      <c r="C98" s="222"/>
      <c r="D98" s="189" t="s">
        <v>146</v>
      </c>
      <c r="E98" s="223" t="s">
        <v>19</v>
      </c>
      <c r="F98" s="224" t="s">
        <v>230</v>
      </c>
      <c r="G98" s="222"/>
      <c r="H98" s="225">
        <v>43.92</v>
      </c>
      <c r="I98" s="226"/>
      <c r="J98" s="222"/>
      <c r="K98" s="222"/>
      <c r="L98" s="227"/>
      <c r="M98" s="228"/>
      <c r="N98" s="229"/>
      <c r="O98" s="229"/>
      <c r="P98" s="229"/>
      <c r="Q98" s="229"/>
      <c r="R98" s="229"/>
      <c r="S98" s="229"/>
      <c r="T98" s="230"/>
      <c r="AT98" s="231" t="s">
        <v>146</v>
      </c>
      <c r="AU98" s="231" t="s">
        <v>81</v>
      </c>
      <c r="AV98" s="15" t="s">
        <v>89</v>
      </c>
      <c r="AW98" s="15" t="s">
        <v>32</v>
      </c>
      <c r="AX98" s="15" t="s">
        <v>79</v>
      </c>
      <c r="AY98" s="231" t="s">
        <v>128</v>
      </c>
    </row>
    <row r="99" spans="1:65" s="2" customFormat="1" ht="21.75" customHeight="1">
      <c r="A99" s="37"/>
      <c r="B99" s="38"/>
      <c r="C99" s="176" t="s">
        <v>86</v>
      </c>
      <c r="D99" s="176" t="s">
        <v>130</v>
      </c>
      <c r="E99" s="177" t="s">
        <v>1354</v>
      </c>
      <c r="F99" s="178" t="s">
        <v>1355</v>
      </c>
      <c r="G99" s="179" t="s">
        <v>142</v>
      </c>
      <c r="H99" s="180">
        <v>22</v>
      </c>
      <c r="I99" s="181"/>
      <c r="J99" s="182">
        <f>ROUND(I99*H99,2)</f>
        <v>0</v>
      </c>
      <c r="K99" s="178" t="s">
        <v>134</v>
      </c>
      <c r="L99" s="42"/>
      <c r="M99" s="183" t="s">
        <v>19</v>
      </c>
      <c r="N99" s="184" t="s">
        <v>43</v>
      </c>
      <c r="O99" s="67"/>
      <c r="P99" s="185">
        <f>O99*H99</f>
        <v>0</v>
      </c>
      <c r="Q99" s="185">
        <v>0</v>
      </c>
      <c r="R99" s="185">
        <f>Q99*H99</f>
        <v>0</v>
      </c>
      <c r="S99" s="185">
        <v>0</v>
      </c>
      <c r="T99" s="186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87" t="s">
        <v>89</v>
      </c>
      <c r="AT99" s="187" t="s">
        <v>130</v>
      </c>
      <c r="AU99" s="187" t="s">
        <v>81</v>
      </c>
      <c r="AY99" s="20" t="s">
        <v>128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20" t="s">
        <v>79</v>
      </c>
      <c r="BK99" s="188">
        <f>ROUND(I99*H99,2)</f>
        <v>0</v>
      </c>
      <c r="BL99" s="20" t="s">
        <v>89</v>
      </c>
      <c r="BM99" s="187" t="s">
        <v>1356</v>
      </c>
    </row>
    <row r="100" spans="1:65" s="2" customFormat="1" ht="19.5">
      <c r="A100" s="37"/>
      <c r="B100" s="38"/>
      <c r="C100" s="39"/>
      <c r="D100" s="189" t="s">
        <v>136</v>
      </c>
      <c r="E100" s="39"/>
      <c r="F100" s="190" t="s">
        <v>1357</v>
      </c>
      <c r="G100" s="39"/>
      <c r="H100" s="39"/>
      <c r="I100" s="191"/>
      <c r="J100" s="39"/>
      <c r="K100" s="39"/>
      <c r="L100" s="42"/>
      <c r="M100" s="192"/>
      <c r="N100" s="193"/>
      <c r="O100" s="67"/>
      <c r="P100" s="67"/>
      <c r="Q100" s="67"/>
      <c r="R100" s="67"/>
      <c r="S100" s="67"/>
      <c r="T100" s="68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20" t="s">
        <v>136</v>
      </c>
      <c r="AU100" s="20" t="s">
        <v>81</v>
      </c>
    </row>
    <row r="101" spans="1:65" s="2" customFormat="1">
      <c r="A101" s="37"/>
      <c r="B101" s="38"/>
      <c r="C101" s="39"/>
      <c r="D101" s="194" t="s">
        <v>138</v>
      </c>
      <c r="E101" s="39"/>
      <c r="F101" s="195" t="s">
        <v>1358</v>
      </c>
      <c r="G101" s="39"/>
      <c r="H101" s="39"/>
      <c r="I101" s="191"/>
      <c r="J101" s="39"/>
      <c r="K101" s="39"/>
      <c r="L101" s="42"/>
      <c r="M101" s="192"/>
      <c r="N101" s="193"/>
      <c r="O101" s="67"/>
      <c r="P101" s="67"/>
      <c r="Q101" s="67"/>
      <c r="R101" s="67"/>
      <c r="S101" s="67"/>
      <c r="T101" s="68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20" t="s">
        <v>138</v>
      </c>
      <c r="AU101" s="20" t="s">
        <v>81</v>
      </c>
    </row>
    <row r="102" spans="1:65" s="13" customFormat="1">
      <c r="B102" s="196"/>
      <c r="C102" s="197"/>
      <c r="D102" s="189" t="s">
        <v>146</v>
      </c>
      <c r="E102" s="198" t="s">
        <v>19</v>
      </c>
      <c r="F102" s="199" t="s">
        <v>327</v>
      </c>
      <c r="G102" s="197"/>
      <c r="H102" s="200">
        <v>22</v>
      </c>
      <c r="I102" s="201"/>
      <c r="J102" s="197"/>
      <c r="K102" s="197"/>
      <c r="L102" s="202"/>
      <c r="M102" s="203"/>
      <c r="N102" s="204"/>
      <c r="O102" s="204"/>
      <c r="P102" s="204"/>
      <c r="Q102" s="204"/>
      <c r="R102" s="204"/>
      <c r="S102" s="204"/>
      <c r="T102" s="205"/>
      <c r="AT102" s="206" t="s">
        <v>146</v>
      </c>
      <c r="AU102" s="206" t="s">
        <v>81</v>
      </c>
      <c r="AV102" s="13" t="s">
        <v>81</v>
      </c>
      <c r="AW102" s="13" t="s">
        <v>32</v>
      </c>
      <c r="AX102" s="13" t="s">
        <v>72</v>
      </c>
      <c r="AY102" s="206" t="s">
        <v>128</v>
      </c>
    </row>
    <row r="103" spans="1:65" s="15" customFormat="1">
      <c r="B103" s="221"/>
      <c r="C103" s="222"/>
      <c r="D103" s="189" t="s">
        <v>146</v>
      </c>
      <c r="E103" s="223" t="s">
        <v>19</v>
      </c>
      <c r="F103" s="224" t="s">
        <v>230</v>
      </c>
      <c r="G103" s="222"/>
      <c r="H103" s="225">
        <v>22</v>
      </c>
      <c r="I103" s="226"/>
      <c r="J103" s="222"/>
      <c r="K103" s="222"/>
      <c r="L103" s="227"/>
      <c r="M103" s="228"/>
      <c r="N103" s="229"/>
      <c r="O103" s="229"/>
      <c r="P103" s="229"/>
      <c r="Q103" s="229"/>
      <c r="R103" s="229"/>
      <c r="S103" s="229"/>
      <c r="T103" s="230"/>
      <c r="AT103" s="231" t="s">
        <v>146</v>
      </c>
      <c r="AU103" s="231" t="s">
        <v>81</v>
      </c>
      <c r="AV103" s="15" t="s">
        <v>89</v>
      </c>
      <c r="AW103" s="15" t="s">
        <v>32</v>
      </c>
      <c r="AX103" s="15" t="s">
        <v>79</v>
      </c>
      <c r="AY103" s="231" t="s">
        <v>128</v>
      </c>
    </row>
    <row r="104" spans="1:65" s="2" customFormat="1" ht="16.5" customHeight="1">
      <c r="A104" s="37"/>
      <c r="B104" s="38"/>
      <c r="C104" s="176" t="s">
        <v>89</v>
      </c>
      <c r="D104" s="176" t="s">
        <v>130</v>
      </c>
      <c r="E104" s="177" t="s">
        <v>1359</v>
      </c>
      <c r="F104" s="178" t="s">
        <v>1360</v>
      </c>
      <c r="G104" s="179" t="s">
        <v>133</v>
      </c>
      <c r="H104" s="180">
        <v>60</v>
      </c>
      <c r="I104" s="181"/>
      <c r="J104" s="182">
        <f>ROUND(I104*H104,2)</f>
        <v>0</v>
      </c>
      <c r="K104" s="178" t="s">
        <v>134</v>
      </c>
      <c r="L104" s="42"/>
      <c r="M104" s="183" t="s">
        <v>19</v>
      </c>
      <c r="N104" s="184" t="s">
        <v>43</v>
      </c>
      <c r="O104" s="67"/>
      <c r="P104" s="185">
        <f>O104*H104</f>
        <v>0</v>
      </c>
      <c r="Q104" s="185">
        <v>8.4999999999999995E-4</v>
      </c>
      <c r="R104" s="185">
        <f>Q104*H104</f>
        <v>5.0999999999999997E-2</v>
      </c>
      <c r="S104" s="185">
        <v>0</v>
      </c>
      <c r="T104" s="186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87" t="s">
        <v>89</v>
      </c>
      <c r="AT104" s="187" t="s">
        <v>130</v>
      </c>
      <c r="AU104" s="187" t="s">
        <v>81</v>
      </c>
      <c r="AY104" s="20" t="s">
        <v>128</v>
      </c>
      <c r="BE104" s="188">
        <f>IF(N104="základní",J104,0)</f>
        <v>0</v>
      </c>
      <c r="BF104" s="188">
        <f>IF(N104="snížená",J104,0)</f>
        <v>0</v>
      </c>
      <c r="BG104" s="188">
        <f>IF(N104="zákl. přenesená",J104,0)</f>
        <v>0</v>
      </c>
      <c r="BH104" s="188">
        <f>IF(N104="sníž. přenesená",J104,0)</f>
        <v>0</v>
      </c>
      <c r="BI104" s="188">
        <f>IF(N104="nulová",J104,0)</f>
        <v>0</v>
      </c>
      <c r="BJ104" s="20" t="s">
        <v>79</v>
      </c>
      <c r="BK104" s="188">
        <f>ROUND(I104*H104,2)</f>
        <v>0</v>
      </c>
      <c r="BL104" s="20" t="s">
        <v>89</v>
      </c>
      <c r="BM104" s="187" t="s">
        <v>1361</v>
      </c>
    </row>
    <row r="105" spans="1:65" s="2" customFormat="1">
      <c r="A105" s="37"/>
      <c r="B105" s="38"/>
      <c r="C105" s="39"/>
      <c r="D105" s="189" t="s">
        <v>136</v>
      </c>
      <c r="E105" s="39"/>
      <c r="F105" s="190" t="s">
        <v>1362</v>
      </c>
      <c r="G105" s="39"/>
      <c r="H105" s="39"/>
      <c r="I105" s="191"/>
      <c r="J105" s="39"/>
      <c r="K105" s="39"/>
      <c r="L105" s="42"/>
      <c r="M105" s="192"/>
      <c r="N105" s="193"/>
      <c r="O105" s="67"/>
      <c r="P105" s="67"/>
      <c r="Q105" s="67"/>
      <c r="R105" s="67"/>
      <c r="S105" s="67"/>
      <c r="T105" s="68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20" t="s">
        <v>136</v>
      </c>
      <c r="AU105" s="20" t="s">
        <v>81</v>
      </c>
    </row>
    <row r="106" spans="1:65" s="2" customFormat="1">
      <c r="A106" s="37"/>
      <c r="B106" s="38"/>
      <c r="C106" s="39"/>
      <c r="D106" s="194" t="s">
        <v>138</v>
      </c>
      <c r="E106" s="39"/>
      <c r="F106" s="195" t="s">
        <v>1363</v>
      </c>
      <c r="G106" s="39"/>
      <c r="H106" s="39"/>
      <c r="I106" s="191"/>
      <c r="J106" s="39"/>
      <c r="K106" s="39"/>
      <c r="L106" s="42"/>
      <c r="M106" s="192"/>
      <c r="N106" s="193"/>
      <c r="O106" s="67"/>
      <c r="P106" s="67"/>
      <c r="Q106" s="67"/>
      <c r="R106" s="67"/>
      <c r="S106" s="67"/>
      <c r="T106" s="68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20" t="s">
        <v>138</v>
      </c>
      <c r="AU106" s="20" t="s">
        <v>81</v>
      </c>
    </row>
    <row r="107" spans="1:65" s="13" customFormat="1">
      <c r="B107" s="196"/>
      <c r="C107" s="197"/>
      <c r="D107" s="189" t="s">
        <v>146</v>
      </c>
      <c r="E107" s="198" t="s">
        <v>19</v>
      </c>
      <c r="F107" s="199" t="s">
        <v>1364</v>
      </c>
      <c r="G107" s="197"/>
      <c r="H107" s="200">
        <v>26.4</v>
      </c>
      <c r="I107" s="201"/>
      <c r="J107" s="197"/>
      <c r="K107" s="197"/>
      <c r="L107" s="202"/>
      <c r="M107" s="203"/>
      <c r="N107" s="204"/>
      <c r="O107" s="204"/>
      <c r="P107" s="204"/>
      <c r="Q107" s="204"/>
      <c r="R107" s="204"/>
      <c r="S107" s="204"/>
      <c r="T107" s="205"/>
      <c r="AT107" s="206" t="s">
        <v>146</v>
      </c>
      <c r="AU107" s="206" t="s">
        <v>81</v>
      </c>
      <c r="AV107" s="13" t="s">
        <v>81</v>
      </c>
      <c r="AW107" s="13" t="s">
        <v>32</v>
      </c>
      <c r="AX107" s="13" t="s">
        <v>72</v>
      </c>
      <c r="AY107" s="206" t="s">
        <v>128</v>
      </c>
    </row>
    <row r="108" spans="1:65" s="13" customFormat="1">
      <c r="B108" s="196"/>
      <c r="C108" s="197"/>
      <c r="D108" s="189" t="s">
        <v>146</v>
      </c>
      <c r="E108" s="198" t="s">
        <v>19</v>
      </c>
      <c r="F108" s="199" t="s">
        <v>1365</v>
      </c>
      <c r="G108" s="197"/>
      <c r="H108" s="200">
        <v>33.6</v>
      </c>
      <c r="I108" s="201"/>
      <c r="J108" s="197"/>
      <c r="K108" s="197"/>
      <c r="L108" s="202"/>
      <c r="M108" s="203"/>
      <c r="N108" s="204"/>
      <c r="O108" s="204"/>
      <c r="P108" s="204"/>
      <c r="Q108" s="204"/>
      <c r="R108" s="204"/>
      <c r="S108" s="204"/>
      <c r="T108" s="205"/>
      <c r="AT108" s="206" t="s">
        <v>146</v>
      </c>
      <c r="AU108" s="206" t="s">
        <v>81</v>
      </c>
      <c r="AV108" s="13" t="s">
        <v>81</v>
      </c>
      <c r="AW108" s="13" t="s">
        <v>32</v>
      </c>
      <c r="AX108" s="13" t="s">
        <v>72</v>
      </c>
      <c r="AY108" s="206" t="s">
        <v>128</v>
      </c>
    </row>
    <row r="109" spans="1:65" s="15" customFormat="1">
      <c r="B109" s="221"/>
      <c r="C109" s="222"/>
      <c r="D109" s="189" t="s">
        <v>146</v>
      </c>
      <c r="E109" s="223" t="s">
        <v>19</v>
      </c>
      <c r="F109" s="224" t="s">
        <v>230</v>
      </c>
      <c r="G109" s="222"/>
      <c r="H109" s="225">
        <v>60</v>
      </c>
      <c r="I109" s="226"/>
      <c r="J109" s="222"/>
      <c r="K109" s="222"/>
      <c r="L109" s="227"/>
      <c r="M109" s="228"/>
      <c r="N109" s="229"/>
      <c r="O109" s="229"/>
      <c r="P109" s="229"/>
      <c r="Q109" s="229"/>
      <c r="R109" s="229"/>
      <c r="S109" s="229"/>
      <c r="T109" s="230"/>
      <c r="AT109" s="231" t="s">
        <v>146</v>
      </c>
      <c r="AU109" s="231" t="s">
        <v>81</v>
      </c>
      <c r="AV109" s="15" t="s">
        <v>89</v>
      </c>
      <c r="AW109" s="15" t="s">
        <v>32</v>
      </c>
      <c r="AX109" s="15" t="s">
        <v>79</v>
      </c>
      <c r="AY109" s="231" t="s">
        <v>128</v>
      </c>
    </row>
    <row r="110" spans="1:65" s="2" customFormat="1" ht="16.5" customHeight="1">
      <c r="A110" s="37"/>
      <c r="B110" s="38"/>
      <c r="C110" s="176" t="s">
        <v>92</v>
      </c>
      <c r="D110" s="176" t="s">
        <v>130</v>
      </c>
      <c r="E110" s="177" t="s">
        <v>1366</v>
      </c>
      <c r="F110" s="178" t="s">
        <v>1367</v>
      </c>
      <c r="G110" s="179" t="s">
        <v>133</v>
      </c>
      <c r="H110" s="180">
        <v>60</v>
      </c>
      <c r="I110" s="181"/>
      <c r="J110" s="182">
        <f>ROUND(I110*H110,2)</f>
        <v>0</v>
      </c>
      <c r="K110" s="178" t="s">
        <v>134</v>
      </c>
      <c r="L110" s="42"/>
      <c r="M110" s="183" t="s">
        <v>19</v>
      </c>
      <c r="N110" s="184" t="s">
        <v>43</v>
      </c>
      <c r="O110" s="67"/>
      <c r="P110" s="185">
        <f>O110*H110</f>
        <v>0</v>
      </c>
      <c r="Q110" s="185">
        <v>0</v>
      </c>
      <c r="R110" s="185">
        <f>Q110*H110</f>
        <v>0</v>
      </c>
      <c r="S110" s="185">
        <v>0</v>
      </c>
      <c r="T110" s="186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87" t="s">
        <v>89</v>
      </c>
      <c r="AT110" s="187" t="s">
        <v>130</v>
      </c>
      <c r="AU110" s="187" t="s">
        <v>81</v>
      </c>
      <c r="AY110" s="20" t="s">
        <v>128</v>
      </c>
      <c r="BE110" s="188">
        <f>IF(N110="základní",J110,0)</f>
        <v>0</v>
      </c>
      <c r="BF110" s="188">
        <f>IF(N110="snížená",J110,0)</f>
        <v>0</v>
      </c>
      <c r="BG110" s="188">
        <f>IF(N110="zákl. přenesená",J110,0)</f>
        <v>0</v>
      </c>
      <c r="BH110" s="188">
        <f>IF(N110="sníž. přenesená",J110,0)</f>
        <v>0</v>
      </c>
      <c r="BI110" s="188">
        <f>IF(N110="nulová",J110,0)</f>
        <v>0</v>
      </c>
      <c r="BJ110" s="20" t="s">
        <v>79</v>
      </c>
      <c r="BK110" s="188">
        <f>ROUND(I110*H110,2)</f>
        <v>0</v>
      </c>
      <c r="BL110" s="20" t="s">
        <v>89</v>
      </c>
      <c r="BM110" s="187" t="s">
        <v>1368</v>
      </c>
    </row>
    <row r="111" spans="1:65" s="2" customFormat="1" ht="19.5">
      <c r="A111" s="37"/>
      <c r="B111" s="38"/>
      <c r="C111" s="39"/>
      <c r="D111" s="189" t="s">
        <v>136</v>
      </c>
      <c r="E111" s="39"/>
      <c r="F111" s="190" t="s">
        <v>1369</v>
      </c>
      <c r="G111" s="39"/>
      <c r="H111" s="39"/>
      <c r="I111" s="191"/>
      <c r="J111" s="39"/>
      <c r="K111" s="39"/>
      <c r="L111" s="42"/>
      <c r="M111" s="192"/>
      <c r="N111" s="193"/>
      <c r="O111" s="67"/>
      <c r="P111" s="67"/>
      <c r="Q111" s="67"/>
      <c r="R111" s="67"/>
      <c r="S111" s="67"/>
      <c r="T111" s="68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20" t="s">
        <v>136</v>
      </c>
      <c r="AU111" s="20" t="s">
        <v>81</v>
      </c>
    </row>
    <row r="112" spans="1:65" s="2" customFormat="1">
      <c r="A112" s="37"/>
      <c r="B112" s="38"/>
      <c r="C112" s="39"/>
      <c r="D112" s="194" t="s">
        <v>138</v>
      </c>
      <c r="E112" s="39"/>
      <c r="F112" s="195" t="s">
        <v>1370</v>
      </c>
      <c r="G112" s="39"/>
      <c r="H112" s="39"/>
      <c r="I112" s="191"/>
      <c r="J112" s="39"/>
      <c r="K112" s="39"/>
      <c r="L112" s="42"/>
      <c r="M112" s="192"/>
      <c r="N112" s="193"/>
      <c r="O112" s="67"/>
      <c r="P112" s="67"/>
      <c r="Q112" s="67"/>
      <c r="R112" s="67"/>
      <c r="S112" s="67"/>
      <c r="T112" s="68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20" t="s">
        <v>138</v>
      </c>
      <c r="AU112" s="20" t="s">
        <v>81</v>
      </c>
    </row>
    <row r="113" spans="1:65" s="13" customFormat="1">
      <c r="B113" s="196"/>
      <c r="C113" s="197"/>
      <c r="D113" s="189" t="s">
        <v>146</v>
      </c>
      <c r="E113" s="198" t="s">
        <v>19</v>
      </c>
      <c r="F113" s="199" t="s">
        <v>1364</v>
      </c>
      <c r="G113" s="197"/>
      <c r="H113" s="200">
        <v>26.4</v>
      </c>
      <c r="I113" s="201"/>
      <c r="J113" s="197"/>
      <c r="K113" s="197"/>
      <c r="L113" s="202"/>
      <c r="M113" s="203"/>
      <c r="N113" s="204"/>
      <c r="O113" s="204"/>
      <c r="P113" s="204"/>
      <c r="Q113" s="204"/>
      <c r="R113" s="204"/>
      <c r="S113" s="204"/>
      <c r="T113" s="205"/>
      <c r="AT113" s="206" t="s">
        <v>146</v>
      </c>
      <c r="AU113" s="206" t="s">
        <v>81</v>
      </c>
      <c r="AV113" s="13" t="s">
        <v>81</v>
      </c>
      <c r="AW113" s="13" t="s">
        <v>32</v>
      </c>
      <c r="AX113" s="13" t="s">
        <v>72</v>
      </c>
      <c r="AY113" s="206" t="s">
        <v>128</v>
      </c>
    </row>
    <row r="114" spans="1:65" s="13" customFormat="1">
      <c r="B114" s="196"/>
      <c r="C114" s="197"/>
      <c r="D114" s="189" t="s">
        <v>146</v>
      </c>
      <c r="E114" s="198" t="s">
        <v>19</v>
      </c>
      <c r="F114" s="199" t="s">
        <v>1365</v>
      </c>
      <c r="G114" s="197"/>
      <c r="H114" s="200">
        <v>33.6</v>
      </c>
      <c r="I114" s="201"/>
      <c r="J114" s="197"/>
      <c r="K114" s="197"/>
      <c r="L114" s="202"/>
      <c r="M114" s="203"/>
      <c r="N114" s="204"/>
      <c r="O114" s="204"/>
      <c r="P114" s="204"/>
      <c r="Q114" s="204"/>
      <c r="R114" s="204"/>
      <c r="S114" s="204"/>
      <c r="T114" s="205"/>
      <c r="AT114" s="206" t="s">
        <v>146</v>
      </c>
      <c r="AU114" s="206" t="s">
        <v>81</v>
      </c>
      <c r="AV114" s="13" t="s">
        <v>81</v>
      </c>
      <c r="AW114" s="13" t="s">
        <v>32</v>
      </c>
      <c r="AX114" s="13" t="s">
        <v>72</v>
      </c>
      <c r="AY114" s="206" t="s">
        <v>128</v>
      </c>
    </row>
    <row r="115" spans="1:65" s="15" customFormat="1">
      <c r="B115" s="221"/>
      <c r="C115" s="222"/>
      <c r="D115" s="189" t="s">
        <v>146</v>
      </c>
      <c r="E115" s="223" t="s">
        <v>19</v>
      </c>
      <c r="F115" s="224" t="s">
        <v>230</v>
      </c>
      <c r="G115" s="222"/>
      <c r="H115" s="225">
        <v>60</v>
      </c>
      <c r="I115" s="226"/>
      <c r="J115" s="222"/>
      <c r="K115" s="222"/>
      <c r="L115" s="227"/>
      <c r="M115" s="228"/>
      <c r="N115" s="229"/>
      <c r="O115" s="229"/>
      <c r="P115" s="229"/>
      <c r="Q115" s="229"/>
      <c r="R115" s="229"/>
      <c r="S115" s="229"/>
      <c r="T115" s="230"/>
      <c r="AT115" s="231" t="s">
        <v>146</v>
      </c>
      <c r="AU115" s="231" t="s">
        <v>81</v>
      </c>
      <c r="AV115" s="15" t="s">
        <v>89</v>
      </c>
      <c r="AW115" s="15" t="s">
        <v>32</v>
      </c>
      <c r="AX115" s="15" t="s">
        <v>79</v>
      </c>
      <c r="AY115" s="231" t="s">
        <v>128</v>
      </c>
    </row>
    <row r="116" spans="1:65" s="2" customFormat="1" ht="21.75" customHeight="1">
      <c r="A116" s="37"/>
      <c r="B116" s="38"/>
      <c r="C116" s="176" t="s">
        <v>95</v>
      </c>
      <c r="D116" s="176" t="s">
        <v>130</v>
      </c>
      <c r="E116" s="177" t="s">
        <v>183</v>
      </c>
      <c r="F116" s="178" t="s">
        <v>184</v>
      </c>
      <c r="G116" s="179" t="s">
        <v>142</v>
      </c>
      <c r="H116" s="180">
        <v>65.92</v>
      </c>
      <c r="I116" s="181"/>
      <c r="J116" s="182">
        <f>ROUND(I116*H116,2)</f>
        <v>0</v>
      </c>
      <c r="K116" s="178" t="s">
        <v>134</v>
      </c>
      <c r="L116" s="42"/>
      <c r="M116" s="183" t="s">
        <v>19</v>
      </c>
      <c r="N116" s="184" t="s">
        <v>43</v>
      </c>
      <c r="O116" s="67"/>
      <c r="P116" s="185">
        <f>O116*H116</f>
        <v>0</v>
      </c>
      <c r="Q116" s="185">
        <v>0</v>
      </c>
      <c r="R116" s="185">
        <f>Q116*H116</f>
        <v>0</v>
      </c>
      <c r="S116" s="185">
        <v>0</v>
      </c>
      <c r="T116" s="186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87" t="s">
        <v>89</v>
      </c>
      <c r="AT116" s="187" t="s">
        <v>130</v>
      </c>
      <c r="AU116" s="187" t="s">
        <v>81</v>
      </c>
      <c r="AY116" s="20" t="s">
        <v>128</v>
      </c>
      <c r="BE116" s="188">
        <f>IF(N116="základní",J116,0)</f>
        <v>0</v>
      </c>
      <c r="BF116" s="188">
        <f>IF(N116="snížená",J116,0)</f>
        <v>0</v>
      </c>
      <c r="BG116" s="188">
        <f>IF(N116="zákl. přenesená",J116,0)</f>
        <v>0</v>
      </c>
      <c r="BH116" s="188">
        <f>IF(N116="sníž. přenesená",J116,0)</f>
        <v>0</v>
      </c>
      <c r="BI116" s="188">
        <f>IF(N116="nulová",J116,0)</f>
        <v>0</v>
      </c>
      <c r="BJ116" s="20" t="s">
        <v>79</v>
      </c>
      <c r="BK116" s="188">
        <f>ROUND(I116*H116,2)</f>
        <v>0</v>
      </c>
      <c r="BL116" s="20" t="s">
        <v>89</v>
      </c>
      <c r="BM116" s="187" t="s">
        <v>1371</v>
      </c>
    </row>
    <row r="117" spans="1:65" s="2" customFormat="1" ht="19.5">
      <c r="A117" s="37"/>
      <c r="B117" s="38"/>
      <c r="C117" s="39"/>
      <c r="D117" s="189" t="s">
        <v>136</v>
      </c>
      <c r="E117" s="39"/>
      <c r="F117" s="190" t="s">
        <v>186</v>
      </c>
      <c r="G117" s="39"/>
      <c r="H117" s="39"/>
      <c r="I117" s="191"/>
      <c r="J117" s="39"/>
      <c r="K117" s="39"/>
      <c r="L117" s="42"/>
      <c r="M117" s="192"/>
      <c r="N117" s="193"/>
      <c r="O117" s="67"/>
      <c r="P117" s="67"/>
      <c r="Q117" s="67"/>
      <c r="R117" s="67"/>
      <c r="S117" s="67"/>
      <c r="T117" s="68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20" t="s">
        <v>136</v>
      </c>
      <c r="AU117" s="20" t="s">
        <v>81</v>
      </c>
    </row>
    <row r="118" spans="1:65" s="2" customFormat="1">
      <c r="A118" s="37"/>
      <c r="B118" s="38"/>
      <c r="C118" s="39"/>
      <c r="D118" s="194" t="s">
        <v>138</v>
      </c>
      <c r="E118" s="39"/>
      <c r="F118" s="195" t="s">
        <v>187</v>
      </c>
      <c r="G118" s="39"/>
      <c r="H118" s="39"/>
      <c r="I118" s="191"/>
      <c r="J118" s="39"/>
      <c r="K118" s="39"/>
      <c r="L118" s="42"/>
      <c r="M118" s="192"/>
      <c r="N118" s="193"/>
      <c r="O118" s="67"/>
      <c r="P118" s="67"/>
      <c r="Q118" s="67"/>
      <c r="R118" s="67"/>
      <c r="S118" s="67"/>
      <c r="T118" s="68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20" t="s">
        <v>138</v>
      </c>
      <c r="AU118" s="20" t="s">
        <v>81</v>
      </c>
    </row>
    <row r="119" spans="1:65" s="13" customFormat="1">
      <c r="B119" s="196"/>
      <c r="C119" s="197"/>
      <c r="D119" s="189" t="s">
        <v>146</v>
      </c>
      <c r="E119" s="198" t="s">
        <v>19</v>
      </c>
      <c r="F119" s="199" t="s">
        <v>1372</v>
      </c>
      <c r="G119" s="197"/>
      <c r="H119" s="200">
        <v>43.92</v>
      </c>
      <c r="I119" s="201"/>
      <c r="J119" s="197"/>
      <c r="K119" s="197"/>
      <c r="L119" s="202"/>
      <c r="M119" s="203"/>
      <c r="N119" s="204"/>
      <c r="O119" s="204"/>
      <c r="P119" s="204"/>
      <c r="Q119" s="204"/>
      <c r="R119" s="204"/>
      <c r="S119" s="204"/>
      <c r="T119" s="205"/>
      <c r="AT119" s="206" t="s">
        <v>146</v>
      </c>
      <c r="AU119" s="206" t="s">
        <v>81</v>
      </c>
      <c r="AV119" s="13" t="s">
        <v>81</v>
      </c>
      <c r="AW119" s="13" t="s">
        <v>32</v>
      </c>
      <c r="AX119" s="13" t="s">
        <v>72</v>
      </c>
      <c r="AY119" s="206" t="s">
        <v>128</v>
      </c>
    </row>
    <row r="120" spans="1:65" s="13" customFormat="1">
      <c r="B120" s="196"/>
      <c r="C120" s="197"/>
      <c r="D120" s="189" t="s">
        <v>146</v>
      </c>
      <c r="E120" s="198" t="s">
        <v>19</v>
      </c>
      <c r="F120" s="199" t="s">
        <v>327</v>
      </c>
      <c r="G120" s="197"/>
      <c r="H120" s="200">
        <v>22</v>
      </c>
      <c r="I120" s="201"/>
      <c r="J120" s="197"/>
      <c r="K120" s="197"/>
      <c r="L120" s="202"/>
      <c r="M120" s="203"/>
      <c r="N120" s="204"/>
      <c r="O120" s="204"/>
      <c r="P120" s="204"/>
      <c r="Q120" s="204"/>
      <c r="R120" s="204"/>
      <c r="S120" s="204"/>
      <c r="T120" s="205"/>
      <c r="AT120" s="206" t="s">
        <v>146</v>
      </c>
      <c r="AU120" s="206" t="s">
        <v>81</v>
      </c>
      <c r="AV120" s="13" t="s">
        <v>81</v>
      </c>
      <c r="AW120" s="13" t="s">
        <v>32</v>
      </c>
      <c r="AX120" s="13" t="s">
        <v>72</v>
      </c>
      <c r="AY120" s="206" t="s">
        <v>128</v>
      </c>
    </row>
    <row r="121" spans="1:65" s="15" customFormat="1">
      <c r="B121" s="221"/>
      <c r="C121" s="222"/>
      <c r="D121" s="189" t="s">
        <v>146</v>
      </c>
      <c r="E121" s="223" t="s">
        <v>19</v>
      </c>
      <c r="F121" s="224" t="s">
        <v>230</v>
      </c>
      <c r="G121" s="222"/>
      <c r="H121" s="225">
        <v>65.92</v>
      </c>
      <c r="I121" s="226"/>
      <c r="J121" s="222"/>
      <c r="K121" s="222"/>
      <c r="L121" s="227"/>
      <c r="M121" s="228"/>
      <c r="N121" s="229"/>
      <c r="O121" s="229"/>
      <c r="P121" s="229"/>
      <c r="Q121" s="229"/>
      <c r="R121" s="229"/>
      <c r="S121" s="229"/>
      <c r="T121" s="230"/>
      <c r="AT121" s="231" t="s">
        <v>146</v>
      </c>
      <c r="AU121" s="231" t="s">
        <v>81</v>
      </c>
      <c r="AV121" s="15" t="s">
        <v>89</v>
      </c>
      <c r="AW121" s="15" t="s">
        <v>32</v>
      </c>
      <c r="AX121" s="15" t="s">
        <v>79</v>
      </c>
      <c r="AY121" s="231" t="s">
        <v>128</v>
      </c>
    </row>
    <row r="122" spans="1:65" s="2" customFormat="1" ht="16.5" customHeight="1">
      <c r="A122" s="37"/>
      <c r="B122" s="38"/>
      <c r="C122" s="176" t="s">
        <v>98</v>
      </c>
      <c r="D122" s="176" t="s">
        <v>130</v>
      </c>
      <c r="E122" s="177" t="s">
        <v>217</v>
      </c>
      <c r="F122" s="178" t="s">
        <v>218</v>
      </c>
      <c r="G122" s="179" t="s">
        <v>142</v>
      </c>
      <c r="H122" s="180">
        <v>48.77</v>
      </c>
      <c r="I122" s="181"/>
      <c r="J122" s="182">
        <f>ROUND(I122*H122,2)</f>
        <v>0</v>
      </c>
      <c r="K122" s="178" t="s">
        <v>134</v>
      </c>
      <c r="L122" s="42"/>
      <c r="M122" s="183" t="s">
        <v>19</v>
      </c>
      <c r="N122" s="184" t="s">
        <v>43</v>
      </c>
      <c r="O122" s="67"/>
      <c r="P122" s="185">
        <f>O122*H122</f>
        <v>0</v>
      </c>
      <c r="Q122" s="185">
        <v>0</v>
      </c>
      <c r="R122" s="185">
        <f>Q122*H122</f>
        <v>0</v>
      </c>
      <c r="S122" s="185">
        <v>0</v>
      </c>
      <c r="T122" s="186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87" t="s">
        <v>89</v>
      </c>
      <c r="AT122" s="187" t="s">
        <v>130</v>
      </c>
      <c r="AU122" s="187" t="s">
        <v>81</v>
      </c>
      <c r="AY122" s="20" t="s">
        <v>128</v>
      </c>
      <c r="BE122" s="188">
        <f>IF(N122="základní",J122,0)</f>
        <v>0</v>
      </c>
      <c r="BF122" s="188">
        <f>IF(N122="snížená",J122,0)</f>
        <v>0</v>
      </c>
      <c r="BG122" s="188">
        <f>IF(N122="zákl. přenesená",J122,0)</f>
        <v>0</v>
      </c>
      <c r="BH122" s="188">
        <f>IF(N122="sníž. přenesená",J122,0)</f>
        <v>0</v>
      </c>
      <c r="BI122" s="188">
        <f>IF(N122="nulová",J122,0)</f>
        <v>0</v>
      </c>
      <c r="BJ122" s="20" t="s">
        <v>79</v>
      </c>
      <c r="BK122" s="188">
        <f>ROUND(I122*H122,2)</f>
        <v>0</v>
      </c>
      <c r="BL122" s="20" t="s">
        <v>89</v>
      </c>
      <c r="BM122" s="187" t="s">
        <v>1373</v>
      </c>
    </row>
    <row r="123" spans="1:65" s="2" customFormat="1" ht="19.5">
      <c r="A123" s="37"/>
      <c r="B123" s="38"/>
      <c r="C123" s="39"/>
      <c r="D123" s="189" t="s">
        <v>136</v>
      </c>
      <c r="E123" s="39"/>
      <c r="F123" s="190" t="s">
        <v>220</v>
      </c>
      <c r="G123" s="39"/>
      <c r="H123" s="39"/>
      <c r="I123" s="191"/>
      <c r="J123" s="39"/>
      <c r="K123" s="39"/>
      <c r="L123" s="42"/>
      <c r="M123" s="192"/>
      <c r="N123" s="193"/>
      <c r="O123" s="67"/>
      <c r="P123" s="67"/>
      <c r="Q123" s="67"/>
      <c r="R123" s="67"/>
      <c r="S123" s="67"/>
      <c r="T123" s="68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20" t="s">
        <v>136</v>
      </c>
      <c r="AU123" s="20" t="s">
        <v>81</v>
      </c>
    </row>
    <row r="124" spans="1:65" s="2" customFormat="1">
      <c r="A124" s="37"/>
      <c r="B124" s="38"/>
      <c r="C124" s="39"/>
      <c r="D124" s="194" t="s">
        <v>138</v>
      </c>
      <c r="E124" s="39"/>
      <c r="F124" s="195" t="s">
        <v>221</v>
      </c>
      <c r="G124" s="39"/>
      <c r="H124" s="39"/>
      <c r="I124" s="191"/>
      <c r="J124" s="39"/>
      <c r="K124" s="39"/>
      <c r="L124" s="42"/>
      <c r="M124" s="192"/>
      <c r="N124" s="193"/>
      <c r="O124" s="67"/>
      <c r="P124" s="67"/>
      <c r="Q124" s="67"/>
      <c r="R124" s="67"/>
      <c r="S124" s="67"/>
      <c r="T124" s="68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20" t="s">
        <v>138</v>
      </c>
      <c r="AU124" s="20" t="s">
        <v>81</v>
      </c>
    </row>
    <row r="125" spans="1:65" s="13" customFormat="1">
      <c r="B125" s="196"/>
      <c r="C125" s="197"/>
      <c r="D125" s="189" t="s">
        <v>146</v>
      </c>
      <c r="E125" s="198" t="s">
        <v>19</v>
      </c>
      <c r="F125" s="199" t="s">
        <v>1374</v>
      </c>
      <c r="G125" s="197"/>
      <c r="H125" s="200">
        <v>35.57</v>
      </c>
      <c r="I125" s="201"/>
      <c r="J125" s="197"/>
      <c r="K125" s="197"/>
      <c r="L125" s="202"/>
      <c r="M125" s="203"/>
      <c r="N125" s="204"/>
      <c r="O125" s="204"/>
      <c r="P125" s="204"/>
      <c r="Q125" s="204"/>
      <c r="R125" s="204"/>
      <c r="S125" s="204"/>
      <c r="T125" s="205"/>
      <c r="AT125" s="206" t="s">
        <v>146</v>
      </c>
      <c r="AU125" s="206" t="s">
        <v>81</v>
      </c>
      <c r="AV125" s="13" t="s">
        <v>81</v>
      </c>
      <c r="AW125" s="13" t="s">
        <v>32</v>
      </c>
      <c r="AX125" s="13" t="s">
        <v>72</v>
      </c>
      <c r="AY125" s="206" t="s">
        <v>128</v>
      </c>
    </row>
    <row r="126" spans="1:65" s="13" customFormat="1">
      <c r="B126" s="196"/>
      <c r="C126" s="197"/>
      <c r="D126" s="189" t="s">
        <v>146</v>
      </c>
      <c r="E126" s="198" t="s">
        <v>19</v>
      </c>
      <c r="F126" s="199" t="s">
        <v>1375</v>
      </c>
      <c r="G126" s="197"/>
      <c r="H126" s="200">
        <v>13.2</v>
      </c>
      <c r="I126" s="201"/>
      <c r="J126" s="197"/>
      <c r="K126" s="197"/>
      <c r="L126" s="202"/>
      <c r="M126" s="203"/>
      <c r="N126" s="204"/>
      <c r="O126" s="204"/>
      <c r="P126" s="204"/>
      <c r="Q126" s="204"/>
      <c r="R126" s="204"/>
      <c r="S126" s="204"/>
      <c r="T126" s="205"/>
      <c r="AT126" s="206" t="s">
        <v>146</v>
      </c>
      <c r="AU126" s="206" t="s">
        <v>81</v>
      </c>
      <c r="AV126" s="13" t="s">
        <v>81</v>
      </c>
      <c r="AW126" s="13" t="s">
        <v>32</v>
      </c>
      <c r="AX126" s="13" t="s">
        <v>72</v>
      </c>
      <c r="AY126" s="206" t="s">
        <v>128</v>
      </c>
    </row>
    <row r="127" spans="1:65" s="15" customFormat="1">
      <c r="B127" s="221"/>
      <c r="C127" s="222"/>
      <c r="D127" s="189" t="s">
        <v>146</v>
      </c>
      <c r="E127" s="223" t="s">
        <v>19</v>
      </c>
      <c r="F127" s="224" t="s">
        <v>230</v>
      </c>
      <c r="G127" s="222"/>
      <c r="H127" s="225">
        <v>48.769999999999996</v>
      </c>
      <c r="I127" s="226"/>
      <c r="J127" s="222"/>
      <c r="K127" s="222"/>
      <c r="L127" s="227"/>
      <c r="M127" s="228"/>
      <c r="N127" s="229"/>
      <c r="O127" s="229"/>
      <c r="P127" s="229"/>
      <c r="Q127" s="229"/>
      <c r="R127" s="229"/>
      <c r="S127" s="229"/>
      <c r="T127" s="230"/>
      <c r="AT127" s="231" t="s">
        <v>146</v>
      </c>
      <c r="AU127" s="231" t="s">
        <v>81</v>
      </c>
      <c r="AV127" s="15" t="s">
        <v>89</v>
      </c>
      <c r="AW127" s="15" t="s">
        <v>32</v>
      </c>
      <c r="AX127" s="15" t="s">
        <v>79</v>
      </c>
      <c r="AY127" s="231" t="s">
        <v>128</v>
      </c>
    </row>
    <row r="128" spans="1:65" s="2" customFormat="1" ht="16.5" customHeight="1">
      <c r="A128" s="37"/>
      <c r="B128" s="38"/>
      <c r="C128" s="176" t="s">
        <v>214</v>
      </c>
      <c r="D128" s="176" t="s">
        <v>130</v>
      </c>
      <c r="E128" s="177" t="s">
        <v>1376</v>
      </c>
      <c r="F128" s="178" t="s">
        <v>1377</v>
      </c>
      <c r="G128" s="179" t="s">
        <v>142</v>
      </c>
      <c r="H128" s="180">
        <v>6.6</v>
      </c>
      <c r="I128" s="181"/>
      <c r="J128" s="182">
        <f>ROUND(I128*H128,2)</f>
        <v>0</v>
      </c>
      <c r="K128" s="178" t="s">
        <v>134</v>
      </c>
      <c r="L128" s="42"/>
      <c r="M128" s="183" t="s">
        <v>19</v>
      </c>
      <c r="N128" s="184" t="s">
        <v>43</v>
      </c>
      <c r="O128" s="67"/>
      <c r="P128" s="185">
        <f>O128*H128</f>
        <v>0</v>
      </c>
      <c r="Q128" s="185">
        <v>0</v>
      </c>
      <c r="R128" s="185">
        <f>Q128*H128</f>
        <v>0</v>
      </c>
      <c r="S128" s="185">
        <v>0</v>
      </c>
      <c r="T128" s="186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7" t="s">
        <v>89</v>
      </c>
      <c r="AT128" s="187" t="s">
        <v>130</v>
      </c>
      <c r="AU128" s="187" t="s">
        <v>81</v>
      </c>
      <c r="AY128" s="20" t="s">
        <v>128</v>
      </c>
      <c r="BE128" s="188">
        <f>IF(N128="základní",J128,0)</f>
        <v>0</v>
      </c>
      <c r="BF128" s="188">
        <f>IF(N128="snížená",J128,0)</f>
        <v>0</v>
      </c>
      <c r="BG128" s="188">
        <f>IF(N128="zákl. přenesená",J128,0)</f>
        <v>0</v>
      </c>
      <c r="BH128" s="188">
        <f>IF(N128="sníž. přenesená",J128,0)</f>
        <v>0</v>
      </c>
      <c r="BI128" s="188">
        <f>IF(N128="nulová",J128,0)</f>
        <v>0</v>
      </c>
      <c r="BJ128" s="20" t="s">
        <v>79</v>
      </c>
      <c r="BK128" s="188">
        <f>ROUND(I128*H128,2)</f>
        <v>0</v>
      </c>
      <c r="BL128" s="20" t="s">
        <v>89</v>
      </c>
      <c r="BM128" s="187" t="s">
        <v>1378</v>
      </c>
    </row>
    <row r="129" spans="1:65" s="2" customFormat="1" ht="19.5">
      <c r="A129" s="37"/>
      <c r="B129" s="38"/>
      <c r="C129" s="39"/>
      <c r="D129" s="189" t="s">
        <v>136</v>
      </c>
      <c r="E129" s="39"/>
      <c r="F129" s="190" t="s">
        <v>1379</v>
      </c>
      <c r="G129" s="39"/>
      <c r="H129" s="39"/>
      <c r="I129" s="191"/>
      <c r="J129" s="39"/>
      <c r="K129" s="39"/>
      <c r="L129" s="42"/>
      <c r="M129" s="192"/>
      <c r="N129" s="193"/>
      <c r="O129" s="67"/>
      <c r="P129" s="67"/>
      <c r="Q129" s="67"/>
      <c r="R129" s="67"/>
      <c r="S129" s="67"/>
      <c r="T129" s="68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20" t="s">
        <v>136</v>
      </c>
      <c r="AU129" s="20" t="s">
        <v>81</v>
      </c>
    </row>
    <row r="130" spans="1:65" s="2" customFormat="1">
      <c r="A130" s="37"/>
      <c r="B130" s="38"/>
      <c r="C130" s="39"/>
      <c r="D130" s="194" t="s">
        <v>138</v>
      </c>
      <c r="E130" s="39"/>
      <c r="F130" s="195" t="s">
        <v>1380</v>
      </c>
      <c r="G130" s="39"/>
      <c r="H130" s="39"/>
      <c r="I130" s="191"/>
      <c r="J130" s="39"/>
      <c r="K130" s="39"/>
      <c r="L130" s="42"/>
      <c r="M130" s="192"/>
      <c r="N130" s="193"/>
      <c r="O130" s="67"/>
      <c r="P130" s="67"/>
      <c r="Q130" s="67"/>
      <c r="R130" s="67"/>
      <c r="S130" s="67"/>
      <c r="T130" s="68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20" t="s">
        <v>138</v>
      </c>
      <c r="AU130" s="20" t="s">
        <v>81</v>
      </c>
    </row>
    <row r="131" spans="1:65" s="13" customFormat="1">
      <c r="B131" s="196"/>
      <c r="C131" s="197"/>
      <c r="D131" s="189" t="s">
        <v>146</v>
      </c>
      <c r="E131" s="198" t="s">
        <v>19</v>
      </c>
      <c r="F131" s="199" t="s">
        <v>1381</v>
      </c>
      <c r="G131" s="197"/>
      <c r="H131" s="200">
        <v>6.6</v>
      </c>
      <c r="I131" s="201"/>
      <c r="J131" s="197"/>
      <c r="K131" s="197"/>
      <c r="L131" s="202"/>
      <c r="M131" s="203"/>
      <c r="N131" s="204"/>
      <c r="O131" s="204"/>
      <c r="P131" s="204"/>
      <c r="Q131" s="204"/>
      <c r="R131" s="204"/>
      <c r="S131" s="204"/>
      <c r="T131" s="205"/>
      <c r="AT131" s="206" t="s">
        <v>146</v>
      </c>
      <c r="AU131" s="206" t="s">
        <v>81</v>
      </c>
      <c r="AV131" s="13" t="s">
        <v>81</v>
      </c>
      <c r="AW131" s="13" t="s">
        <v>32</v>
      </c>
      <c r="AX131" s="13" t="s">
        <v>72</v>
      </c>
      <c r="AY131" s="206" t="s">
        <v>128</v>
      </c>
    </row>
    <row r="132" spans="1:65" s="15" customFormat="1">
      <c r="B132" s="221"/>
      <c r="C132" s="222"/>
      <c r="D132" s="189" t="s">
        <v>146</v>
      </c>
      <c r="E132" s="223" t="s">
        <v>19</v>
      </c>
      <c r="F132" s="224" t="s">
        <v>230</v>
      </c>
      <c r="G132" s="222"/>
      <c r="H132" s="225">
        <v>6.6</v>
      </c>
      <c r="I132" s="226"/>
      <c r="J132" s="222"/>
      <c r="K132" s="222"/>
      <c r="L132" s="227"/>
      <c r="M132" s="228"/>
      <c r="N132" s="229"/>
      <c r="O132" s="229"/>
      <c r="P132" s="229"/>
      <c r="Q132" s="229"/>
      <c r="R132" s="229"/>
      <c r="S132" s="229"/>
      <c r="T132" s="230"/>
      <c r="AT132" s="231" t="s">
        <v>146</v>
      </c>
      <c r="AU132" s="231" t="s">
        <v>81</v>
      </c>
      <c r="AV132" s="15" t="s">
        <v>89</v>
      </c>
      <c r="AW132" s="15" t="s">
        <v>32</v>
      </c>
      <c r="AX132" s="15" t="s">
        <v>79</v>
      </c>
      <c r="AY132" s="231" t="s">
        <v>128</v>
      </c>
    </row>
    <row r="133" spans="1:65" s="2" customFormat="1" ht="16.5" customHeight="1">
      <c r="A133" s="37"/>
      <c r="B133" s="38"/>
      <c r="C133" s="232" t="s">
        <v>216</v>
      </c>
      <c r="D133" s="232" t="s">
        <v>353</v>
      </c>
      <c r="E133" s="233" t="s">
        <v>1382</v>
      </c>
      <c r="F133" s="234" t="s">
        <v>1383</v>
      </c>
      <c r="G133" s="235" t="s">
        <v>209</v>
      </c>
      <c r="H133" s="236">
        <v>13.2</v>
      </c>
      <c r="I133" s="237"/>
      <c r="J133" s="238">
        <f>ROUND(I133*H133,2)</f>
        <v>0</v>
      </c>
      <c r="K133" s="234" t="s">
        <v>134</v>
      </c>
      <c r="L133" s="239"/>
      <c r="M133" s="240" t="s">
        <v>19</v>
      </c>
      <c r="N133" s="241" t="s">
        <v>43</v>
      </c>
      <c r="O133" s="67"/>
      <c r="P133" s="185">
        <f>O133*H133</f>
        <v>0</v>
      </c>
      <c r="Q133" s="185">
        <v>1</v>
      </c>
      <c r="R133" s="185">
        <f>Q133*H133</f>
        <v>13.2</v>
      </c>
      <c r="S133" s="185">
        <v>0</v>
      </c>
      <c r="T133" s="186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7" t="s">
        <v>214</v>
      </c>
      <c r="AT133" s="187" t="s">
        <v>353</v>
      </c>
      <c r="AU133" s="187" t="s">
        <v>81</v>
      </c>
      <c r="AY133" s="20" t="s">
        <v>128</v>
      </c>
      <c r="BE133" s="188">
        <f>IF(N133="základní",J133,0)</f>
        <v>0</v>
      </c>
      <c r="BF133" s="188">
        <f>IF(N133="snížená",J133,0)</f>
        <v>0</v>
      </c>
      <c r="BG133" s="188">
        <f>IF(N133="zákl. přenesená",J133,0)</f>
        <v>0</v>
      </c>
      <c r="BH133" s="188">
        <f>IF(N133="sníž. přenesená",J133,0)</f>
        <v>0</v>
      </c>
      <c r="BI133" s="188">
        <f>IF(N133="nulová",J133,0)</f>
        <v>0</v>
      </c>
      <c r="BJ133" s="20" t="s">
        <v>79</v>
      </c>
      <c r="BK133" s="188">
        <f>ROUND(I133*H133,2)</f>
        <v>0</v>
      </c>
      <c r="BL133" s="20" t="s">
        <v>89</v>
      </c>
      <c r="BM133" s="187" t="s">
        <v>1384</v>
      </c>
    </row>
    <row r="134" spans="1:65" s="2" customFormat="1">
      <c r="A134" s="37"/>
      <c r="B134" s="38"/>
      <c r="C134" s="39"/>
      <c r="D134" s="189" t="s">
        <v>136</v>
      </c>
      <c r="E134" s="39"/>
      <c r="F134" s="190" t="s">
        <v>1383</v>
      </c>
      <c r="G134" s="39"/>
      <c r="H134" s="39"/>
      <c r="I134" s="191"/>
      <c r="J134" s="39"/>
      <c r="K134" s="39"/>
      <c r="L134" s="42"/>
      <c r="M134" s="192"/>
      <c r="N134" s="193"/>
      <c r="O134" s="67"/>
      <c r="P134" s="67"/>
      <c r="Q134" s="67"/>
      <c r="R134" s="67"/>
      <c r="S134" s="67"/>
      <c r="T134" s="68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20" t="s">
        <v>136</v>
      </c>
      <c r="AU134" s="20" t="s">
        <v>81</v>
      </c>
    </row>
    <row r="135" spans="1:65" s="13" customFormat="1">
      <c r="B135" s="196"/>
      <c r="C135" s="197"/>
      <c r="D135" s="189" t="s">
        <v>146</v>
      </c>
      <c r="E135" s="197"/>
      <c r="F135" s="199" t="s">
        <v>1385</v>
      </c>
      <c r="G135" s="197"/>
      <c r="H135" s="200">
        <v>13.2</v>
      </c>
      <c r="I135" s="201"/>
      <c r="J135" s="197"/>
      <c r="K135" s="197"/>
      <c r="L135" s="202"/>
      <c r="M135" s="203"/>
      <c r="N135" s="204"/>
      <c r="O135" s="204"/>
      <c r="P135" s="204"/>
      <c r="Q135" s="204"/>
      <c r="R135" s="204"/>
      <c r="S135" s="204"/>
      <c r="T135" s="205"/>
      <c r="AT135" s="206" t="s">
        <v>146</v>
      </c>
      <c r="AU135" s="206" t="s">
        <v>81</v>
      </c>
      <c r="AV135" s="13" t="s">
        <v>81</v>
      </c>
      <c r="AW135" s="13" t="s">
        <v>4</v>
      </c>
      <c r="AX135" s="13" t="s">
        <v>79</v>
      </c>
      <c r="AY135" s="206" t="s">
        <v>128</v>
      </c>
    </row>
    <row r="136" spans="1:65" s="12" customFormat="1" ht="22.9" customHeight="1">
      <c r="B136" s="160"/>
      <c r="C136" s="161"/>
      <c r="D136" s="162" t="s">
        <v>71</v>
      </c>
      <c r="E136" s="174" t="s">
        <v>86</v>
      </c>
      <c r="F136" s="174" t="s">
        <v>1229</v>
      </c>
      <c r="G136" s="161"/>
      <c r="H136" s="161"/>
      <c r="I136" s="164"/>
      <c r="J136" s="175">
        <f>BK136</f>
        <v>0</v>
      </c>
      <c r="K136" s="161"/>
      <c r="L136" s="166"/>
      <c r="M136" s="167"/>
      <c r="N136" s="168"/>
      <c r="O136" s="168"/>
      <c r="P136" s="169">
        <f>SUM(P137:P141)</f>
        <v>0</v>
      </c>
      <c r="Q136" s="168"/>
      <c r="R136" s="169">
        <f>SUM(R137:R141)</f>
        <v>0.113</v>
      </c>
      <c r="S136" s="168"/>
      <c r="T136" s="170">
        <f>SUM(T137:T141)</f>
        <v>0</v>
      </c>
      <c r="AR136" s="171" t="s">
        <v>79</v>
      </c>
      <c r="AT136" s="172" t="s">
        <v>71</v>
      </c>
      <c r="AU136" s="172" t="s">
        <v>79</v>
      </c>
      <c r="AY136" s="171" t="s">
        <v>128</v>
      </c>
      <c r="BK136" s="173">
        <f>SUM(BK137:BK141)</f>
        <v>0</v>
      </c>
    </row>
    <row r="137" spans="1:65" s="2" customFormat="1" ht="16.5" customHeight="1">
      <c r="A137" s="37"/>
      <c r="B137" s="38"/>
      <c r="C137" s="176" t="s">
        <v>222</v>
      </c>
      <c r="D137" s="176" t="s">
        <v>130</v>
      </c>
      <c r="E137" s="177" t="s">
        <v>1386</v>
      </c>
      <c r="F137" s="178" t="s">
        <v>1387</v>
      </c>
      <c r="G137" s="179" t="s">
        <v>376</v>
      </c>
      <c r="H137" s="180">
        <v>1</v>
      </c>
      <c r="I137" s="181"/>
      <c r="J137" s="182">
        <f>ROUND(I137*H137,2)</f>
        <v>0</v>
      </c>
      <c r="K137" s="178" t="s">
        <v>134</v>
      </c>
      <c r="L137" s="42"/>
      <c r="M137" s="183" t="s">
        <v>19</v>
      </c>
      <c r="N137" s="184" t="s">
        <v>43</v>
      </c>
      <c r="O137" s="67"/>
      <c r="P137" s="185">
        <f>O137*H137</f>
        <v>0</v>
      </c>
      <c r="Q137" s="185">
        <v>0</v>
      </c>
      <c r="R137" s="185">
        <f>Q137*H137</f>
        <v>0</v>
      </c>
      <c r="S137" s="185">
        <v>0</v>
      </c>
      <c r="T137" s="186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7" t="s">
        <v>89</v>
      </c>
      <c r="AT137" s="187" t="s">
        <v>130</v>
      </c>
      <c r="AU137" s="187" t="s">
        <v>81</v>
      </c>
      <c r="AY137" s="20" t="s">
        <v>128</v>
      </c>
      <c r="BE137" s="188">
        <f>IF(N137="základní",J137,0)</f>
        <v>0</v>
      </c>
      <c r="BF137" s="188">
        <f>IF(N137="snížená",J137,0)</f>
        <v>0</v>
      </c>
      <c r="BG137" s="188">
        <f>IF(N137="zákl. přenesená",J137,0)</f>
        <v>0</v>
      </c>
      <c r="BH137" s="188">
        <f>IF(N137="sníž. přenesená",J137,0)</f>
        <v>0</v>
      </c>
      <c r="BI137" s="188">
        <f>IF(N137="nulová",J137,0)</f>
        <v>0</v>
      </c>
      <c r="BJ137" s="20" t="s">
        <v>79</v>
      </c>
      <c r="BK137" s="188">
        <f>ROUND(I137*H137,2)</f>
        <v>0</v>
      </c>
      <c r="BL137" s="20" t="s">
        <v>89</v>
      </c>
      <c r="BM137" s="187" t="s">
        <v>1388</v>
      </c>
    </row>
    <row r="138" spans="1:65" s="2" customFormat="1" ht="19.5">
      <c r="A138" s="37"/>
      <c r="B138" s="38"/>
      <c r="C138" s="39"/>
      <c r="D138" s="189" t="s">
        <v>136</v>
      </c>
      <c r="E138" s="39"/>
      <c r="F138" s="190" t="s">
        <v>1389</v>
      </c>
      <c r="G138" s="39"/>
      <c r="H138" s="39"/>
      <c r="I138" s="191"/>
      <c r="J138" s="39"/>
      <c r="K138" s="39"/>
      <c r="L138" s="42"/>
      <c r="M138" s="192"/>
      <c r="N138" s="193"/>
      <c r="O138" s="67"/>
      <c r="P138" s="67"/>
      <c r="Q138" s="67"/>
      <c r="R138" s="67"/>
      <c r="S138" s="67"/>
      <c r="T138" s="68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20" t="s">
        <v>136</v>
      </c>
      <c r="AU138" s="20" t="s">
        <v>81</v>
      </c>
    </row>
    <row r="139" spans="1:65" s="2" customFormat="1">
      <c r="A139" s="37"/>
      <c r="B139" s="38"/>
      <c r="C139" s="39"/>
      <c r="D139" s="194" t="s">
        <v>138</v>
      </c>
      <c r="E139" s="39"/>
      <c r="F139" s="195" t="s">
        <v>1390</v>
      </c>
      <c r="G139" s="39"/>
      <c r="H139" s="39"/>
      <c r="I139" s="191"/>
      <c r="J139" s="39"/>
      <c r="K139" s="39"/>
      <c r="L139" s="42"/>
      <c r="M139" s="192"/>
      <c r="N139" s="193"/>
      <c r="O139" s="67"/>
      <c r="P139" s="67"/>
      <c r="Q139" s="67"/>
      <c r="R139" s="67"/>
      <c r="S139" s="67"/>
      <c r="T139" s="68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20" t="s">
        <v>138</v>
      </c>
      <c r="AU139" s="20" t="s">
        <v>81</v>
      </c>
    </row>
    <row r="140" spans="1:65" s="2" customFormat="1" ht="16.5" customHeight="1">
      <c r="A140" s="37"/>
      <c r="B140" s="38"/>
      <c r="C140" s="232" t="s">
        <v>232</v>
      </c>
      <c r="D140" s="232" t="s">
        <v>353</v>
      </c>
      <c r="E140" s="233" t="s">
        <v>1391</v>
      </c>
      <c r="F140" s="234" t="s">
        <v>1392</v>
      </c>
      <c r="G140" s="235" t="s">
        <v>376</v>
      </c>
      <c r="H140" s="236">
        <v>1</v>
      </c>
      <c r="I140" s="237"/>
      <c r="J140" s="238">
        <f>ROUND(I140*H140,2)</f>
        <v>0</v>
      </c>
      <c r="K140" s="234" t="s">
        <v>134</v>
      </c>
      <c r="L140" s="239"/>
      <c r="M140" s="240" t="s">
        <v>19</v>
      </c>
      <c r="N140" s="241" t="s">
        <v>43</v>
      </c>
      <c r="O140" s="67"/>
      <c r="P140" s="185">
        <f>O140*H140</f>
        <v>0</v>
      </c>
      <c r="Q140" s="185">
        <v>0.113</v>
      </c>
      <c r="R140" s="185">
        <f>Q140*H140</f>
        <v>0.113</v>
      </c>
      <c r="S140" s="185">
        <v>0</v>
      </c>
      <c r="T140" s="186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7" t="s">
        <v>214</v>
      </c>
      <c r="AT140" s="187" t="s">
        <v>353</v>
      </c>
      <c r="AU140" s="187" t="s">
        <v>81</v>
      </c>
      <c r="AY140" s="20" t="s">
        <v>128</v>
      </c>
      <c r="BE140" s="188">
        <f>IF(N140="základní",J140,0)</f>
        <v>0</v>
      </c>
      <c r="BF140" s="188">
        <f>IF(N140="snížená",J140,0)</f>
        <v>0</v>
      </c>
      <c r="BG140" s="188">
        <f>IF(N140="zákl. přenesená",J140,0)</f>
        <v>0</v>
      </c>
      <c r="BH140" s="188">
        <f>IF(N140="sníž. přenesená",J140,0)</f>
        <v>0</v>
      </c>
      <c r="BI140" s="188">
        <f>IF(N140="nulová",J140,0)</f>
        <v>0</v>
      </c>
      <c r="BJ140" s="20" t="s">
        <v>79</v>
      </c>
      <c r="BK140" s="188">
        <f>ROUND(I140*H140,2)</f>
        <v>0</v>
      </c>
      <c r="BL140" s="20" t="s">
        <v>89</v>
      </c>
      <c r="BM140" s="187" t="s">
        <v>1393</v>
      </c>
    </row>
    <row r="141" spans="1:65" s="2" customFormat="1" ht="19.5">
      <c r="A141" s="37"/>
      <c r="B141" s="38"/>
      <c r="C141" s="39"/>
      <c r="D141" s="189" t="s">
        <v>136</v>
      </c>
      <c r="E141" s="39"/>
      <c r="F141" s="190" t="s">
        <v>1394</v>
      </c>
      <c r="G141" s="39"/>
      <c r="H141" s="39"/>
      <c r="I141" s="191"/>
      <c r="J141" s="39"/>
      <c r="K141" s="39"/>
      <c r="L141" s="42"/>
      <c r="M141" s="192"/>
      <c r="N141" s="193"/>
      <c r="O141" s="67"/>
      <c r="P141" s="67"/>
      <c r="Q141" s="67"/>
      <c r="R141" s="67"/>
      <c r="S141" s="67"/>
      <c r="T141" s="68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20" t="s">
        <v>136</v>
      </c>
      <c r="AU141" s="20" t="s">
        <v>81</v>
      </c>
    </row>
    <row r="142" spans="1:65" s="12" customFormat="1" ht="22.9" customHeight="1">
      <c r="B142" s="160"/>
      <c r="C142" s="161"/>
      <c r="D142" s="162" t="s">
        <v>71</v>
      </c>
      <c r="E142" s="174" t="s">
        <v>89</v>
      </c>
      <c r="F142" s="174" t="s">
        <v>1395</v>
      </c>
      <c r="G142" s="161"/>
      <c r="H142" s="161"/>
      <c r="I142" s="164"/>
      <c r="J142" s="175">
        <f>BK142</f>
        <v>0</v>
      </c>
      <c r="K142" s="161"/>
      <c r="L142" s="166"/>
      <c r="M142" s="167"/>
      <c r="N142" s="168"/>
      <c r="O142" s="168"/>
      <c r="P142" s="169">
        <f>SUM(P143:P147)</f>
        <v>0</v>
      </c>
      <c r="Q142" s="168"/>
      <c r="R142" s="169">
        <f>SUM(R143:R147)</f>
        <v>0</v>
      </c>
      <c r="S142" s="168"/>
      <c r="T142" s="170">
        <f>SUM(T143:T147)</f>
        <v>0</v>
      </c>
      <c r="AR142" s="171" t="s">
        <v>79</v>
      </c>
      <c r="AT142" s="172" t="s">
        <v>71</v>
      </c>
      <c r="AU142" s="172" t="s">
        <v>79</v>
      </c>
      <c r="AY142" s="171" t="s">
        <v>128</v>
      </c>
      <c r="BK142" s="173">
        <f>SUM(BK143:BK147)</f>
        <v>0</v>
      </c>
    </row>
    <row r="143" spans="1:65" s="2" customFormat="1" ht="16.5" customHeight="1">
      <c r="A143" s="37"/>
      <c r="B143" s="38"/>
      <c r="C143" s="176" t="s">
        <v>240</v>
      </c>
      <c r="D143" s="176" t="s">
        <v>130</v>
      </c>
      <c r="E143" s="177" t="s">
        <v>1396</v>
      </c>
      <c r="F143" s="178" t="s">
        <v>1397</v>
      </c>
      <c r="G143" s="179" t="s">
        <v>142</v>
      </c>
      <c r="H143" s="180">
        <v>2.2000000000000002</v>
      </c>
      <c r="I143" s="181"/>
      <c r="J143" s="182">
        <f>ROUND(I143*H143,2)</f>
        <v>0</v>
      </c>
      <c r="K143" s="178" t="s">
        <v>134</v>
      </c>
      <c r="L143" s="42"/>
      <c r="M143" s="183" t="s">
        <v>19</v>
      </c>
      <c r="N143" s="184" t="s">
        <v>43</v>
      </c>
      <c r="O143" s="67"/>
      <c r="P143" s="185">
        <f>O143*H143</f>
        <v>0</v>
      </c>
      <c r="Q143" s="185">
        <v>0</v>
      </c>
      <c r="R143" s="185">
        <f>Q143*H143</f>
        <v>0</v>
      </c>
      <c r="S143" s="185">
        <v>0</v>
      </c>
      <c r="T143" s="186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7" t="s">
        <v>89</v>
      </c>
      <c r="AT143" s="187" t="s">
        <v>130</v>
      </c>
      <c r="AU143" s="187" t="s">
        <v>81</v>
      </c>
      <c r="AY143" s="20" t="s">
        <v>128</v>
      </c>
      <c r="BE143" s="188">
        <f>IF(N143="základní",J143,0)</f>
        <v>0</v>
      </c>
      <c r="BF143" s="188">
        <f>IF(N143="snížená",J143,0)</f>
        <v>0</v>
      </c>
      <c r="BG143" s="188">
        <f>IF(N143="zákl. přenesená",J143,0)</f>
        <v>0</v>
      </c>
      <c r="BH143" s="188">
        <f>IF(N143="sníž. přenesená",J143,0)</f>
        <v>0</v>
      </c>
      <c r="BI143" s="188">
        <f>IF(N143="nulová",J143,0)</f>
        <v>0</v>
      </c>
      <c r="BJ143" s="20" t="s">
        <v>79</v>
      </c>
      <c r="BK143" s="188">
        <f>ROUND(I143*H143,2)</f>
        <v>0</v>
      </c>
      <c r="BL143" s="20" t="s">
        <v>89</v>
      </c>
      <c r="BM143" s="187" t="s">
        <v>1398</v>
      </c>
    </row>
    <row r="144" spans="1:65" s="2" customFormat="1">
      <c r="A144" s="37"/>
      <c r="B144" s="38"/>
      <c r="C144" s="39"/>
      <c r="D144" s="189" t="s">
        <v>136</v>
      </c>
      <c r="E144" s="39"/>
      <c r="F144" s="190" t="s">
        <v>1399</v>
      </c>
      <c r="G144" s="39"/>
      <c r="H144" s="39"/>
      <c r="I144" s="191"/>
      <c r="J144" s="39"/>
      <c r="K144" s="39"/>
      <c r="L144" s="42"/>
      <c r="M144" s="192"/>
      <c r="N144" s="193"/>
      <c r="O144" s="67"/>
      <c r="P144" s="67"/>
      <c r="Q144" s="67"/>
      <c r="R144" s="67"/>
      <c r="S144" s="67"/>
      <c r="T144" s="68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20" t="s">
        <v>136</v>
      </c>
      <c r="AU144" s="20" t="s">
        <v>81</v>
      </c>
    </row>
    <row r="145" spans="1:65" s="2" customFormat="1">
      <c r="A145" s="37"/>
      <c r="B145" s="38"/>
      <c r="C145" s="39"/>
      <c r="D145" s="194" t="s">
        <v>138</v>
      </c>
      <c r="E145" s="39"/>
      <c r="F145" s="195" t="s">
        <v>1400</v>
      </c>
      <c r="G145" s="39"/>
      <c r="H145" s="39"/>
      <c r="I145" s="191"/>
      <c r="J145" s="39"/>
      <c r="K145" s="39"/>
      <c r="L145" s="42"/>
      <c r="M145" s="192"/>
      <c r="N145" s="193"/>
      <c r="O145" s="67"/>
      <c r="P145" s="67"/>
      <c r="Q145" s="67"/>
      <c r="R145" s="67"/>
      <c r="S145" s="67"/>
      <c r="T145" s="68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20" t="s">
        <v>138</v>
      </c>
      <c r="AU145" s="20" t="s">
        <v>81</v>
      </c>
    </row>
    <row r="146" spans="1:65" s="13" customFormat="1">
      <c r="B146" s="196"/>
      <c r="C146" s="197"/>
      <c r="D146" s="189" t="s">
        <v>146</v>
      </c>
      <c r="E146" s="198" t="s">
        <v>19</v>
      </c>
      <c r="F146" s="199" t="s">
        <v>1401</v>
      </c>
      <c r="G146" s="197"/>
      <c r="H146" s="200">
        <v>2.2000000000000002</v>
      </c>
      <c r="I146" s="201"/>
      <c r="J146" s="197"/>
      <c r="K146" s="197"/>
      <c r="L146" s="202"/>
      <c r="M146" s="203"/>
      <c r="N146" s="204"/>
      <c r="O146" s="204"/>
      <c r="P146" s="204"/>
      <c r="Q146" s="204"/>
      <c r="R146" s="204"/>
      <c r="S146" s="204"/>
      <c r="T146" s="205"/>
      <c r="AT146" s="206" t="s">
        <v>146</v>
      </c>
      <c r="AU146" s="206" t="s">
        <v>81</v>
      </c>
      <c r="AV146" s="13" t="s">
        <v>81</v>
      </c>
      <c r="AW146" s="13" t="s">
        <v>32</v>
      </c>
      <c r="AX146" s="13" t="s">
        <v>72</v>
      </c>
      <c r="AY146" s="206" t="s">
        <v>128</v>
      </c>
    </row>
    <row r="147" spans="1:65" s="15" customFormat="1">
      <c r="B147" s="221"/>
      <c r="C147" s="222"/>
      <c r="D147" s="189" t="s">
        <v>146</v>
      </c>
      <c r="E147" s="223" t="s">
        <v>19</v>
      </c>
      <c r="F147" s="224" t="s">
        <v>230</v>
      </c>
      <c r="G147" s="222"/>
      <c r="H147" s="225">
        <v>2.2000000000000002</v>
      </c>
      <c r="I147" s="226"/>
      <c r="J147" s="222"/>
      <c r="K147" s="222"/>
      <c r="L147" s="227"/>
      <c r="M147" s="228"/>
      <c r="N147" s="229"/>
      <c r="O147" s="229"/>
      <c r="P147" s="229"/>
      <c r="Q147" s="229"/>
      <c r="R147" s="229"/>
      <c r="S147" s="229"/>
      <c r="T147" s="230"/>
      <c r="AT147" s="231" t="s">
        <v>146</v>
      </c>
      <c r="AU147" s="231" t="s">
        <v>81</v>
      </c>
      <c r="AV147" s="15" t="s">
        <v>89</v>
      </c>
      <c r="AW147" s="15" t="s">
        <v>32</v>
      </c>
      <c r="AX147" s="15" t="s">
        <v>79</v>
      </c>
      <c r="AY147" s="231" t="s">
        <v>128</v>
      </c>
    </row>
    <row r="148" spans="1:65" s="12" customFormat="1" ht="22.9" customHeight="1">
      <c r="B148" s="160"/>
      <c r="C148" s="161"/>
      <c r="D148" s="162" t="s">
        <v>71</v>
      </c>
      <c r="E148" s="174" t="s">
        <v>214</v>
      </c>
      <c r="F148" s="174" t="s">
        <v>1246</v>
      </c>
      <c r="G148" s="161"/>
      <c r="H148" s="161"/>
      <c r="I148" s="164"/>
      <c r="J148" s="175">
        <f>BK148</f>
        <v>0</v>
      </c>
      <c r="K148" s="161"/>
      <c r="L148" s="166"/>
      <c r="M148" s="167"/>
      <c r="N148" s="168"/>
      <c r="O148" s="168"/>
      <c r="P148" s="169">
        <f>SUM(P149:P167)</f>
        <v>0</v>
      </c>
      <c r="Q148" s="168"/>
      <c r="R148" s="169">
        <f>SUM(R149:R167)</f>
        <v>2.7154099999999999</v>
      </c>
      <c r="S148" s="168"/>
      <c r="T148" s="170">
        <f>SUM(T149:T167)</f>
        <v>0</v>
      </c>
      <c r="AR148" s="171" t="s">
        <v>79</v>
      </c>
      <c r="AT148" s="172" t="s">
        <v>71</v>
      </c>
      <c r="AU148" s="172" t="s">
        <v>79</v>
      </c>
      <c r="AY148" s="171" t="s">
        <v>128</v>
      </c>
      <c r="BK148" s="173">
        <f>SUM(BK149:BK167)</f>
        <v>0</v>
      </c>
    </row>
    <row r="149" spans="1:65" s="2" customFormat="1" ht="16.5" customHeight="1">
      <c r="A149" s="37"/>
      <c r="B149" s="38"/>
      <c r="C149" s="176" t="s">
        <v>249</v>
      </c>
      <c r="D149" s="176" t="s">
        <v>130</v>
      </c>
      <c r="E149" s="177" t="s">
        <v>1402</v>
      </c>
      <c r="F149" s="178" t="s">
        <v>1403</v>
      </c>
      <c r="G149" s="179" t="s">
        <v>571</v>
      </c>
      <c r="H149" s="180">
        <v>20</v>
      </c>
      <c r="I149" s="181"/>
      <c r="J149" s="182">
        <f>ROUND(I149*H149,2)</f>
        <v>0</v>
      </c>
      <c r="K149" s="178" t="s">
        <v>134</v>
      </c>
      <c r="L149" s="42"/>
      <c r="M149" s="183" t="s">
        <v>19</v>
      </c>
      <c r="N149" s="184" t="s">
        <v>43</v>
      </c>
      <c r="O149" s="67"/>
      <c r="P149" s="185">
        <f>O149*H149</f>
        <v>0</v>
      </c>
      <c r="Q149" s="185">
        <v>2.7599999999999999E-3</v>
      </c>
      <c r="R149" s="185">
        <f>Q149*H149</f>
        <v>5.5199999999999999E-2</v>
      </c>
      <c r="S149" s="185">
        <v>0</v>
      </c>
      <c r="T149" s="186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7" t="s">
        <v>89</v>
      </c>
      <c r="AT149" s="187" t="s">
        <v>130</v>
      </c>
      <c r="AU149" s="187" t="s">
        <v>81</v>
      </c>
      <c r="AY149" s="20" t="s">
        <v>128</v>
      </c>
      <c r="BE149" s="188">
        <f>IF(N149="základní",J149,0)</f>
        <v>0</v>
      </c>
      <c r="BF149" s="188">
        <f>IF(N149="snížená",J149,0)</f>
        <v>0</v>
      </c>
      <c r="BG149" s="188">
        <f>IF(N149="zákl. přenesená",J149,0)</f>
        <v>0</v>
      </c>
      <c r="BH149" s="188">
        <f>IF(N149="sníž. přenesená",J149,0)</f>
        <v>0</v>
      </c>
      <c r="BI149" s="188">
        <f>IF(N149="nulová",J149,0)</f>
        <v>0</v>
      </c>
      <c r="BJ149" s="20" t="s">
        <v>79</v>
      </c>
      <c r="BK149" s="188">
        <f>ROUND(I149*H149,2)</f>
        <v>0</v>
      </c>
      <c r="BL149" s="20" t="s">
        <v>89</v>
      </c>
      <c r="BM149" s="187" t="s">
        <v>1404</v>
      </c>
    </row>
    <row r="150" spans="1:65" s="2" customFormat="1" ht="19.5">
      <c r="A150" s="37"/>
      <c r="B150" s="38"/>
      <c r="C150" s="39"/>
      <c r="D150" s="189" t="s">
        <v>136</v>
      </c>
      <c r="E150" s="39"/>
      <c r="F150" s="190" t="s">
        <v>1405</v>
      </c>
      <c r="G150" s="39"/>
      <c r="H150" s="39"/>
      <c r="I150" s="191"/>
      <c r="J150" s="39"/>
      <c r="K150" s="39"/>
      <c r="L150" s="42"/>
      <c r="M150" s="192"/>
      <c r="N150" s="193"/>
      <c r="O150" s="67"/>
      <c r="P150" s="67"/>
      <c r="Q150" s="67"/>
      <c r="R150" s="67"/>
      <c r="S150" s="67"/>
      <c r="T150" s="68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20" t="s">
        <v>136</v>
      </c>
      <c r="AU150" s="20" t="s">
        <v>81</v>
      </c>
    </row>
    <row r="151" spans="1:65" s="2" customFormat="1">
      <c r="A151" s="37"/>
      <c r="B151" s="38"/>
      <c r="C151" s="39"/>
      <c r="D151" s="194" t="s">
        <v>138</v>
      </c>
      <c r="E151" s="39"/>
      <c r="F151" s="195" t="s">
        <v>1406</v>
      </c>
      <c r="G151" s="39"/>
      <c r="H151" s="39"/>
      <c r="I151" s="191"/>
      <c r="J151" s="39"/>
      <c r="K151" s="39"/>
      <c r="L151" s="42"/>
      <c r="M151" s="192"/>
      <c r="N151" s="193"/>
      <c r="O151" s="67"/>
      <c r="P151" s="67"/>
      <c r="Q151" s="67"/>
      <c r="R151" s="67"/>
      <c r="S151" s="67"/>
      <c r="T151" s="68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20" t="s">
        <v>138</v>
      </c>
      <c r="AU151" s="20" t="s">
        <v>81</v>
      </c>
    </row>
    <row r="152" spans="1:65" s="2" customFormat="1" ht="16.5" customHeight="1">
      <c r="A152" s="37"/>
      <c r="B152" s="38"/>
      <c r="C152" s="176" t="s">
        <v>258</v>
      </c>
      <c r="D152" s="176" t="s">
        <v>130</v>
      </c>
      <c r="E152" s="177" t="s">
        <v>1407</v>
      </c>
      <c r="F152" s="178" t="s">
        <v>1408</v>
      </c>
      <c r="G152" s="179" t="s">
        <v>571</v>
      </c>
      <c r="H152" s="180">
        <v>20</v>
      </c>
      <c r="I152" s="181"/>
      <c r="J152" s="182">
        <f>ROUND(I152*H152,2)</f>
        <v>0</v>
      </c>
      <c r="K152" s="178" t="s">
        <v>134</v>
      </c>
      <c r="L152" s="42"/>
      <c r="M152" s="183" t="s">
        <v>19</v>
      </c>
      <c r="N152" s="184" t="s">
        <v>43</v>
      </c>
      <c r="O152" s="67"/>
      <c r="P152" s="185">
        <f>O152*H152</f>
        <v>0</v>
      </c>
      <c r="Q152" s="185">
        <v>0</v>
      </c>
      <c r="R152" s="185">
        <f>Q152*H152</f>
        <v>0</v>
      </c>
      <c r="S152" s="185">
        <v>0</v>
      </c>
      <c r="T152" s="186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7" t="s">
        <v>89</v>
      </c>
      <c r="AT152" s="187" t="s">
        <v>130</v>
      </c>
      <c r="AU152" s="187" t="s">
        <v>81</v>
      </c>
      <c r="AY152" s="20" t="s">
        <v>128</v>
      </c>
      <c r="BE152" s="188">
        <f>IF(N152="základní",J152,0)</f>
        <v>0</v>
      </c>
      <c r="BF152" s="188">
        <f>IF(N152="snížená",J152,0)</f>
        <v>0</v>
      </c>
      <c r="BG152" s="188">
        <f>IF(N152="zákl. přenesená",J152,0)</f>
        <v>0</v>
      </c>
      <c r="BH152" s="188">
        <f>IF(N152="sníž. přenesená",J152,0)</f>
        <v>0</v>
      </c>
      <c r="BI152" s="188">
        <f>IF(N152="nulová",J152,0)</f>
        <v>0</v>
      </c>
      <c r="BJ152" s="20" t="s">
        <v>79</v>
      </c>
      <c r="BK152" s="188">
        <f>ROUND(I152*H152,2)</f>
        <v>0</v>
      </c>
      <c r="BL152" s="20" t="s">
        <v>89</v>
      </c>
      <c r="BM152" s="187" t="s">
        <v>1409</v>
      </c>
    </row>
    <row r="153" spans="1:65" s="2" customFormat="1">
      <c r="A153" s="37"/>
      <c r="B153" s="38"/>
      <c r="C153" s="39"/>
      <c r="D153" s="189" t="s">
        <v>136</v>
      </c>
      <c r="E153" s="39"/>
      <c r="F153" s="190" t="s">
        <v>1410</v>
      </c>
      <c r="G153" s="39"/>
      <c r="H153" s="39"/>
      <c r="I153" s="191"/>
      <c r="J153" s="39"/>
      <c r="K153" s="39"/>
      <c r="L153" s="42"/>
      <c r="M153" s="192"/>
      <c r="N153" s="193"/>
      <c r="O153" s="67"/>
      <c r="P153" s="67"/>
      <c r="Q153" s="67"/>
      <c r="R153" s="67"/>
      <c r="S153" s="67"/>
      <c r="T153" s="68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20" t="s">
        <v>136</v>
      </c>
      <c r="AU153" s="20" t="s">
        <v>81</v>
      </c>
    </row>
    <row r="154" spans="1:65" s="2" customFormat="1">
      <c r="A154" s="37"/>
      <c r="B154" s="38"/>
      <c r="C154" s="39"/>
      <c r="D154" s="194" t="s">
        <v>138</v>
      </c>
      <c r="E154" s="39"/>
      <c r="F154" s="195" t="s">
        <v>1411</v>
      </c>
      <c r="G154" s="39"/>
      <c r="H154" s="39"/>
      <c r="I154" s="191"/>
      <c r="J154" s="39"/>
      <c r="K154" s="39"/>
      <c r="L154" s="42"/>
      <c r="M154" s="192"/>
      <c r="N154" s="193"/>
      <c r="O154" s="67"/>
      <c r="P154" s="67"/>
      <c r="Q154" s="67"/>
      <c r="R154" s="67"/>
      <c r="S154" s="67"/>
      <c r="T154" s="68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20" t="s">
        <v>138</v>
      </c>
      <c r="AU154" s="20" t="s">
        <v>81</v>
      </c>
    </row>
    <row r="155" spans="1:65" s="2" customFormat="1" ht="16.5" customHeight="1">
      <c r="A155" s="37"/>
      <c r="B155" s="38"/>
      <c r="C155" s="176" t="s">
        <v>8</v>
      </c>
      <c r="D155" s="176" t="s">
        <v>130</v>
      </c>
      <c r="E155" s="177" t="s">
        <v>1412</v>
      </c>
      <c r="F155" s="178" t="s">
        <v>1413</v>
      </c>
      <c r="G155" s="179" t="s">
        <v>376</v>
      </c>
      <c r="H155" s="180">
        <v>2</v>
      </c>
      <c r="I155" s="181"/>
      <c r="J155" s="182">
        <f>ROUND(I155*H155,2)</f>
        <v>0</v>
      </c>
      <c r="K155" s="178" t="s">
        <v>134</v>
      </c>
      <c r="L155" s="42"/>
      <c r="M155" s="183" t="s">
        <v>19</v>
      </c>
      <c r="N155" s="184" t="s">
        <v>43</v>
      </c>
      <c r="O155" s="67"/>
      <c r="P155" s="185">
        <f>O155*H155</f>
        <v>0</v>
      </c>
      <c r="Q155" s="185">
        <v>9.8899999999999995E-3</v>
      </c>
      <c r="R155" s="185">
        <f>Q155*H155</f>
        <v>1.9779999999999999E-2</v>
      </c>
      <c r="S155" s="185">
        <v>0</v>
      </c>
      <c r="T155" s="186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7" t="s">
        <v>89</v>
      </c>
      <c r="AT155" s="187" t="s">
        <v>130</v>
      </c>
      <c r="AU155" s="187" t="s">
        <v>81</v>
      </c>
      <c r="AY155" s="20" t="s">
        <v>128</v>
      </c>
      <c r="BE155" s="188">
        <f>IF(N155="základní",J155,0)</f>
        <v>0</v>
      </c>
      <c r="BF155" s="188">
        <f>IF(N155="snížená",J155,0)</f>
        <v>0</v>
      </c>
      <c r="BG155" s="188">
        <f>IF(N155="zákl. přenesená",J155,0)</f>
        <v>0</v>
      </c>
      <c r="BH155" s="188">
        <f>IF(N155="sníž. přenesená",J155,0)</f>
        <v>0</v>
      </c>
      <c r="BI155" s="188">
        <f>IF(N155="nulová",J155,0)</f>
        <v>0</v>
      </c>
      <c r="BJ155" s="20" t="s">
        <v>79</v>
      </c>
      <c r="BK155" s="188">
        <f>ROUND(I155*H155,2)</f>
        <v>0</v>
      </c>
      <c r="BL155" s="20" t="s">
        <v>89</v>
      </c>
      <c r="BM155" s="187" t="s">
        <v>1414</v>
      </c>
    </row>
    <row r="156" spans="1:65" s="2" customFormat="1" ht="19.5">
      <c r="A156" s="37"/>
      <c r="B156" s="38"/>
      <c r="C156" s="39"/>
      <c r="D156" s="189" t="s">
        <v>136</v>
      </c>
      <c r="E156" s="39"/>
      <c r="F156" s="190" t="s">
        <v>1415</v>
      </c>
      <c r="G156" s="39"/>
      <c r="H156" s="39"/>
      <c r="I156" s="191"/>
      <c r="J156" s="39"/>
      <c r="K156" s="39"/>
      <c r="L156" s="42"/>
      <c r="M156" s="192"/>
      <c r="N156" s="193"/>
      <c r="O156" s="67"/>
      <c r="P156" s="67"/>
      <c r="Q156" s="67"/>
      <c r="R156" s="67"/>
      <c r="S156" s="67"/>
      <c r="T156" s="68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20" t="s">
        <v>136</v>
      </c>
      <c r="AU156" s="20" t="s">
        <v>81</v>
      </c>
    </row>
    <row r="157" spans="1:65" s="2" customFormat="1">
      <c r="A157" s="37"/>
      <c r="B157" s="38"/>
      <c r="C157" s="39"/>
      <c r="D157" s="194" t="s">
        <v>138</v>
      </c>
      <c r="E157" s="39"/>
      <c r="F157" s="195" t="s">
        <v>1416</v>
      </c>
      <c r="G157" s="39"/>
      <c r="H157" s="39"/>
      <c r="I157" s="191"/>
      <c r="J157" s="39"/>
      <c r="K157" s="39"/>
      <c r="L157" s="42"/>
      <c r="M157" s="192"/>
      <c r="N157" s="193"/>
      <c r="O157" s="67"/>
      <c r="P157" s="67"/>
      <c r="Q157" s="67"/>
      <c r="R157" s="67"/>
      <c r="S157" s="67"/>
      <c r="T157" s="68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20" t="s">
        <v>138</v>
      </c>
      <c r="AU157" s="20" t="s">
        <v>81</v>
      </c>
    </row>
    <row r="158" spans="1:65" s="2" customFormat="1" ht="16.5" customHeight="1">
      <c r="A158" s="37"/>
      <c r="B158" s="38"/>
      <c r="C158" s="232" t="s">
        <v>275</v>
      </c>
      <c r="D158" s="232" t="s">
        <v>353</v>
      </c>
      <c r="E158" s="233" t="s">
        <v>1417</v>
      </c>
      <c r="F158" s="234" t="s">
        <v>1418</v>
      </c>
      <c r="G158" s="235" t="s">
        <v>376</v>
      </c>
      <c r="H158" s="236">
        <v>2</v>
      </c>
      <c r="I158" s="237"/>
      <c r="J158" s="238">
        <f>ROUND(I158*H158,2)</f>
        <v>0</v>
      </c>
      <c r="K158" s="234" t="s">
        <v>134</v>
      </c>
      <c r="L158" s="239"/>
      <c r="M158" s="240" t="s">
        <v>19</v>
      </c>
      <c r="N158" s="241" t="s">
        <v>43</v>
      </c>
      <c r="O158" s="67"/>
      <c r="P158" s="185">
        <f>O158*H158</f>
        <v>0</v>
      </c>
      <c r="Q158" s="185">
        <v>1.054</v>
      </c>
      <c r="R158" s="185">
        <f>Q158*H158</f>
        <v>2.1080000000000001</v>
      </c>
      <c r="S158" s="185">
        <v>0</v>
      </c>
      <c r="T158" s="186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7" t="s">
        <v>214</v>
      </c>
      <c r="AT158" s="187" t="s">
        <v>353</v>
      </c>
      <c r="AU158" s="187" t="s">
        <v>81</v>
      </c>
      <c r="AY158" s="20" t="s">
        <v>128</v>
      </c>
      <c r="BE158" s="188">
        <f>IF(N158="základní",J158,0)</f>
        <v>0</v>
      </c>
      <c r="BF158" s="188">
        <f>IF(N158="snížená",J158,0)</f>
        <v>0</v>
      </c>
      <c r="BG158" s="188">
        <f>IF(N158="zákl. přenesená",J158,0)</f>
        <v>0</v>
      </c>
      <c r="BH158" s="188">
        <f>IF(N158="sníž. přenesená",J158,0)</f>
        <v>0</v>
      </c>
      <c r="BI158" s="188">
        <f>IF(N158="nulová",J158,0)</f>
        <v>0</v>
      </c>
      <c r="BJ158" s="20" t="s">
        <v>79</v>
      </c>
      <c r="BK158" s="188">
        <f>ROUND(I158*H158,2)</f>
        <v>0</v>
      </c>
      <c r="BL158" s="20" t="s">
        <v>89</v>
      </c>
      <c r="BM158" s="187" t="s">
        <v>1419</v>
      </c>
    </row>
    <row r="159" spans="1:65" s="2" customFormat="1">
      <c r="A159" s="37"/>
      <c r="B159" s="38"/>
      <c r="C159" s="39"/>
      <c r="D159" s="189" t="s">
        <v>136</v>
      </c>
      <c r="E159" s="39"/>
      <c r="F159" s="190" t="s">
        <v>1418</v>
      </c>
      <c r="G159" s="39"/>
      <c r="H159" s="39"/>
      <c r="I159" s="191"/>
      <c r="J159" s="39"/>
      <c r="K159" s="39"/>
      <c r="L159" s="42"/>
      <c r="M159" s="192"/>
      <c r="N159" s="193"/>
      <c r="O159" s="67"/>
      <c r="P159" s="67"/>
      <c r="Q159" s="67"/>
      <c r="R159" s="67"/>
      <c r="S159" s="67"/>
      <c r="T159" s="68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20" t="s">
        <v>136</v>
      </c>
      <c r="AU159" s="20" t="s">
        <v>81</v>
      </c>
    </row>
    <row r="160" spans="1:65" s="2" customFormat="1" ht="16.5" customHeight="1">
      <c r="A160" s="37"/>
      <c r="B160" s="38"/>
      <c r="C160" s="176" t="s">
        <v>286</v>
      </c>
      <c r="D160" s="176" t="s">
        <v>130</v>
      </c>
      <c r="E160" s="177" t="s">
        <v>1420</v>
      </c>
      <c r="F160" s="178" t="s">
        <v>1421</v>
      </c>
      <c r="G160" s="179" t="s">
        <v>376</v>
      </c>
      <c r="H160" s="180">
        <v>1</v>
      </c>
      <c r="I160" s="181"/>
      <c r="J160" s="182">
        <f>ROUND(I160*H160,2)</f>
        <v>0</v>
      </c>
      <c r="K160" s="178" t="s">
        <v>134</v>
      </c>
      <c r="L160" s="42"/>
      <c r="M160" s="183" t="s">
        <v>19</v>
      </c>
      <c r="N160" s="184" t="s">
        <v>43</v>
      </c>
      <c r="O160" s="67"/>
      <c r="P160" s="185">
        <f>O160*H160</f>
        <v>0</v>
      </c>
      <c r="Q160" s="185">
        <v>9.8899999999999995E-3</v>
      </c>
      <c r="R160" s="185">
        <f>Q160*H160</f>
        <v>9.8899999999999995E-3</v>
      </c>
      <c r="S160" s="185">
        <v>0</v>
      </c>
      <c r="T160" s="186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7" t="s">
        <v>89</v>
      </c>
      <c r="AT160" s="187" t="s">
        <v>130</v>
      </c>
      <c r="AU160" s="187" t="s">
        <v>81</v>
      </c>
      <c r="AY160" s="20" t="s">
        <v>128</v>
      </c>
      <c r="BE160" s="188">
        <f>IF(N160="základní",J160,0)</f>
        <v>0</v>
      </c>
      <c r="BF160" s="188">
        <f>IF(N160="snížená",J160,0)</f>
        <v>0</v>
      </c>
      <c r="BG160" s="188">
        <f>IF(N160="zákl. přenesená",J160,0)</f>
        <v>0</v>
      </c>
      <c r="BH160" s="188">
        <f>IF(N160="sníž. přenesená",J160,0)</f>
        <v>0</v>
      </c>
      <c r="BI160" s="188">
        <f>IF(N160="nulová",J160,0)</f>
        <v>0</v>
      </c>
      <c r="BJ160" s="20" t="s">
        <v>79</v>
      </c>
      <c r="BK160" s="188">
        <f>ROUND(I160*H160,2)</f>
        <v>0</v>
      </c>
      <c r="BL160" s="20" t="s">
        <v>89</v>
      </c>
      <c r="BM160" s="187" t="s">
        <v>1422</v>
      </c>
    </row>
    <row r="161" spans="1:65" s="2" customFormat="1">
      <c r="A161" s="37"/>
      <c r="B161" s="38"/>
      <c r="C161" s="39"/>
      <c r="D161" s="189" t="s">
        <v>136</v>
      </c>
      <c r="E161" s="39"/>
      <c r="F161" s="190" t="s">
        <v>1423</v>
      </c>
      <c r="G161" s="39"/>
      <c r="H161" s="39"/>
      <c r="I161" s="191"/>
      <c r="J161" s="39"/>
      <c r="K161" s="39"/>
      <c r="L161" s="42"/>
      <c r="M161" s="192"/>
      <c r="N161" s="193"/>
      <c r="O161" s="67"/>
      <c r="P161" s="67"/>
      <c r="Q161" s="67"/>
      <c r="R161" s="67"/>
      <c r="S161" s="67"/>
      <c r="T161" s="68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20" t="s">
        <v>136</v>
      </c>
      <c r="AU161" s="20" t="s">
        <v>81</v>
      </c>
    </row>
    <row r="162" spans="1:65" s="2" customFormat="1">
      <c r="A162" s="37"/>
      <c r="B162" s="38"/>
      <c r="C162" s="39"/>
      <c r="D162" s="194" t="s">
        <v>138</v>
      </c>
      <c r="E162" s="39"/>
      <c r="F162" s="195" t="s">
        <v>1424</v>
      </c>
      <c r="G162" s="39"/>
      <c r="H162" s="39"/>
      <c r="I162" s="191"/>
      <c r="J162" s="39"/>
      <c r="K162" s="39"/>
      <c r="L162" s="42"/>
      <c r="M162" s="192"/>
      <c r="N162" s="193"/>
      <c r="O162" s="67"/>
      <c r="P162" s="67"/>
      <c r="Q162" s="67"/>
      <c r="R162" s="67"/>
      <c r="S162" s="67"/>
      <c r="T162" s="68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20" t="s">
        <v>138</v>
      </c>
      <c r="AU162" s="20" t="s">
        <v>81</v>
      </c>
    </row>
    <row r="163" spans="1:65" s="2" customFormat="1" ht="16.5" customHeight="1">
      <c r="A163" s="37"/>
      <c r="B163" s="38"/>
      <c r="C163" s="232" t="s">
        <v>292</v>
      </c>
      <c r="D163" s="232" t="s">
        <v>353</v>
      </c>
      <c r="E163" s="233" t="s">
        <v>1425</v>
      </c>
      <c r="F163" s="234" t="s">
        <v>1426</v>
      </c>
      <c r="G163" s="235" t="s">
        <v>376</v>
      </c>
      <c r="H163" s="236">
        <v>1</v>
      </c>
      <c r="I163" s="237"/>
      <c r="J163" s="238">
        <f>ROUND(I163*H163,2)</f>
        <v>0</v>
      </c>
      <c r="K163" s="234" t="s">
        <v>134</v>
      </c>
      <c r="L163" s="239"/>
      <c r="M163" s="240" t="s">
        <v>19</v>
      </c>
      <c r="N163" s="241" t="s">
        <v>43</v>
      </c>
      <c r="O163" s="67"/>
      <c r="P163" s="185">
        <f>O163*H163</f>
        <v>0</v>
      </c>
      <c r="Q163" s="185">
        <v>0.52100000000000002</v>
      </c>
      <c r="R163" s="185">
        <f>Q163*H163</f>
        <v>0.52100000000000002</v>
      </c>
      <c r="S163" s="185">
        <v>0</v>
      </c>
      <c r="T163" s="186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7" t="s">
        <v>214</v>
      </c>
      <c r="AT163" s="187" t="s">
        <v>353</v>
      </c>
      <c r="AU163" s="187" t="s">
        <v>81</v>
      </c>
      <c r="AY163" s="20" t="s">
        <v>128</v>
      </c>
      <c r="BE163" s="188">
        <f>IF(N163="základní",J163,0)</f>
        <v>0</v>
      </c>
      <c r="BF163" s="188">
        <f>IF(N163="snížená",J163,0)</f>
        <v>0</v>
      </c>
      <c r="BG163" s="188">
        <f>IF(N163="zákl. přenesená",J163,0)</f>
        <v>0</v>
      </c>
      <c r="BH163" s="188">
        <f>IF(N163="sníž. přenesená",J163,0)</f>
        <v>0</v>
      </c>
      <c r="BI163" s="188">
        <f>IF(N163="nulová",J163,0)</f>
        <v>0</v>
      </c>
      <c r="BJ163" s="20" t="s">
        <v>79</v>
      </c>
      <c r="BK163" s="188">
        <f>ROUND(I163*H163,2)</f>
        <v>0</v>
      </c>
      <c r="BL163" s="20" t="s">
        <v>89</v>
      </c>
      <c r="BM163" s="187" t="s">
        <v>1427</v>
      </c>
    </row>
    <row r="164" spans="1:65" s="2" customFormat="1">
      <c r="A164" s="37"/>
      <c r="B164" s="38"/>
      <c r="C164" s="39"/>
      <c r="D164" s="189" t="s">
        <v>136</v>
      </c>
      <c r="E164" s="39"/>
      <c r="F164" s="190" t="s">
        <v>1426</v>
      </c>
      <c r="G164" s="39"/>
      <c r="H164" s="39"/>
      <c r="I164" s="191"/>
      <c r="J164" s="39"/>
      <c r="K164" s="39"/>
      <c r="L164" s="42"/>
      <c r="M164" s="192"/>
      <c r="N164" s="193"/>
      <c r="O164" s="67"/>
      <c r="P164" s="67"/>
      <c r="Q164" s="67"/>
      <c r="R164" s="67"/>
      <c r="S164" s="67"/>
      <c r="T164" s="68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20" t="s">
        <v>136</v>
      </c>
      <c r="AU164" s="20" t="s">
        <v>81</v>
      </c>
    </row>
    <row r="165" spans="1:65" s="2" customFormat="1" ht="16.5" customHeight="1">
      <c r="A165" s="37"/>
      <c r="B165" s="38"/>
      <c r="C165" s="176" t="s">
        <v>302</v>
      </c>
      <c r="D165" s="176" t="s">
        <v>130</v>
      </c>
      <c r="E165" s="177" t="s">
        <v>1428</v>
      </c>
      <c r="F165" s="178" t="s">
        <v>1429</v>
      </c>
      <c r="G165" s="179" t="s">
        <v>571</v>
      </c>
      <c r="H165" s="180">
        <v>22</v>
      </c>
      <c r="I165" s="181"/>
      <c r="J165" s="182">
        <f>ROUND(I165*H165,2)</f>
        <v>0</v>
      </c>
      <c r="K165" s="178" t="s">
        <v>134</v>
      </c>
      <c r="L165" s="42"/>
      <c r="M165" s="183" t="s">
        <v>19</v>
      </c>
      <c r="N165" s="184" t="s">
        <v>43</v>
      </c>
      <c r="O165" s="67"/>
      <c r="P165" s="185">
        <f>O165*H165</f>
        <v>0</v>
      </c>
      <c r="Q165" s="185">
        <v>6.9999999999999994E-5</v>
      </c>
      <c r="R165" s="185">
        <f>Q165*H165</f>
        <v>1.5399999999999999E-3</v>
      </c>
      <c r="S165" s="185">
        <v>0</v>
      </c>
      <c r="T165" s="186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7" t="s">
        <v>89</v>
      </c>
      <c r="AT165" s="187" t="s">
        <v>130</v>
      </c>
      <c r="AU165" s="187" t="s">
        <v>81</v>
      </c>
      <c r="AY165" s="20" t="s">
        <v>128</v>
      </c>
      <c r="BE165" s="188">
        <f>IF(N165="základní",J165,0)</f>
        <v>0</v>
      </c>
      <c r="BF165" s="188">
        <f>IF(N165="snížená",J165,0)</f>
        <v>0</v>
      </c>
      <c r="BG165" s="188">
        <f>IF(N165="zákl. přenesená",J165,0)</f>
        <v>0</v>
      </c>
      <c r="BH165" s="188">
        <f>IF(N165="sníž. přenesená",J165,0)</f>
        <v>0</v>
      </c>
      <c r="BI165" s="188">
        <f>IF(N165="nulová",J165,0)</f>
        <v>0</v>
      </c>
      <c r="BJ165" s="20" t="s">
        <v>79</v>
      </c>
      <c r="BK165" s="188">
        <f>ROUND(I165*H165,2)</f>
        <v>0</v>
      </c>
      <c r="BL165" s="20" t="s">
        <v>89</v>
      </c>
      <c r="BM165" s="187" t="s">
        <v>1430</v>
      </c>
    </row>
    <row r="166" spans="1:65" s="2" customFormat="1">
      <c r="A166" s="37"/>
      <c r="B166" s="38"/>
      <c r="C166" s="39"/>
      <c r="D166" s="189" t="s">
        <v>136</v>
      </c>
      <c r="E166" s="39"/>
      <c r="F166" s="190" t="s">
        <v>1431</v>
      </c>
      <c r="G166" s="39"/>
      <c r="H166" s="39"/>
      <c r="I166" s="191"/>
      <c r="J166" s="39"/>
      <c r="K166" s="39"/>
      <c r="L166" s="42"/>
      <c r="M166" s="192"/>
      <c r="N166" s="193"/>
      <c r="O166" s="67"/>
      <c r="P166" s="67"/>
      <c r="Q166" s="67"/>
      <c r="R166" s="67"/>
      <c r="S166" s="67"/>
      <c r="T166" s="68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20" t="s">
        <v>136</v>
      </c>
      <c r="AU166" s="20" t="s">
        <v>81</v>
      </c>
    </row>
    <row r="167" spans="1:65" s="2" customFormat="1">
      <c r="A167" s="37"/>
      <c r="B167" s="38"/>
      <c r="C167" s="39"/>
      <c r="D167" s="194" t="s">
        <v>138</v>
      </c>
      <c r="E167" s="39"/>
      <c r="F167" s="195" t="s">
        <v>1432</v>
      </c>
      <c r="G167" s="39"/>
      <c r="H167" s="39"/>
      <c r="I167" s="191"/>
      <c r="J167" s="39"/>
      <c r="K167" s="39"/>
      <c r="L167" s="42"/>
      <c r="M167" s="192"/>
      <c r="N167" s="193"/>
      <c r="O167" s="67"/>
      <c r="P167" s="67"/>
      <c r="Q167" s="67"/>
      <c r="R167" s="67"/>
      <c r="S167" s="67"/>
      <c r="T167" s="68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20" t="s">
        <v>138</v>
      </c>
      <c r="AU167" s="20" t="s">
        <v>81</v>
      </c>
    </row>
    <row r="168" spans="1:65" s="12" customFormat="1" ht="22.9" customHeight="1">
      <c r="B168" s="160"/>
      <c r="C168" s="161"/>
      <c r="D168" s="162" t="s">
        <v>71</v>
      </c>
      <c r="E168" s="174" t="s">
        <v>463</v>
      </c>
      <c r="F168" s="174" t="s">
        <v>464</v>
      </c>
      <c r="G168" s="161"/>
      <c r="H168" s="161"/>
      <c r="I168" s="164"/>
      <c r="J168" s="175">
        <f>BK168</f>
        <v>0</v>
      </c>
      <c r="K168" s="161"/>
      <c r="L168" s="166"/>
      <c r="M168" s="167"/>
      <c r="N168" s="168"/>
      <c r="O168" s="168"/>
      <c r="P168" s="169">
        <f>SUM(P169:P177)</f>
        <v>0</v>
      </c>
      <c r="Q168" s="168"/>
      <c r="R168" s="169">
        <f>SUM(R169:R177)</f>
        <v>0</v>
      </c>
      <c r="S168" s="168"/>
      <c r="T168" s="170">
        <f>SUM(T169:T177)</f>
        <v>0</v>
      </c>
      <c r="AR168" s="171" t="s">
        <v>79</v>
      </c>
      <c r="AT168" s="172" t="s">
        <v>71</v>
      </c>
      <c r="AU168" s="172" t="s">
        <v>79</v>
      </c>
      <c r="AY168" s="171" t="s">
        <v>128</v>
      </c>
      <c r="BK168" s="173">
        <f>SUM(BK169:BK177)</f>
        <v>0</v>
      </c>
    </row>
    <row r="169" spans="1:65" s="2" customFormat="1" ht="16.5" customHeight="1">
      <c r="A169" s="37"/>
      <c r="B169" s="38"/>
      <c r="C169" s="176" t="s">
        <v>312</v>
      </c>
      <c r="D169" s="176" t="s">
        <v>130</v>
      </c>
      <c r="E169" s="177" t="s">
        <v>1433</v>
      </c>
      <c r="F169" s="178" t="s">
        <v>1434</v>
      </c>
      <c r="G169" s="179" t="s">
        <v>209</v>
      </c>
      <c r="H169" s="180">
        <v>16.079999999999998</v>
      </c>
      <c r="I169" s="181"/>
      <c r="J169" s="182">
        <f>ROUND(I169*H169,2)</f>
        <v>0</v>
      </c>
      <c r="K169" s="178" t="s">
        <v>134</v>
      </c>
      <c r="L169" s="42"/>
      <c r="M169" s="183" t="s">
        <v>19</v>
      </c>
      <c r="N169" s="184" t="s">
        <v>43</v>
      </c>
      <c r="O169" s="67"/>
      <c r="P169" s="185">
        <f>O169*H169</f>
        <v>0</v>
      </c>
      <c r="Q169" s="185">
        <v>0</v>
      </c>
      <c r="R169" s="185">
        <f>Q169*H169</f>
        <v>0</v>
      </c>
      <c r="S169" s="185">
        <v>0</v>
      </c>
      <c r="T169" s="186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7" t="s">
        <v>89</v>
      </c>
      <c r="AT169" s="187" t="s">
        <v>130</v>
      </c>
      <c r="AU169" s="187" t="s">
        <v>81</v>
      </c>
      <c r="AY169" s="20" t="s">
        <v>128</v>
      </c>
      <c r="BE169" s="188">
        <f>IF(N169="základní",J169,0)</f>
        <v>0</v>
      </c>
      <c r="BF169" s="188">
        <f>IF(N169="snížená",J169,0)</f>
        <v>0</v>
      </c>
      <c r="BG169" s="188">
        <f>IF(N169="zákl. přenesená",J169,0)</f>
        <v>0</v>
      </c>
      <c r="BH169" s="188">
        <f>IF(N169="sníž. přenesená",J169,0)</f>
        <v>0</v>
      </c>
      <c r="BI169" s="188">
        <f>IF(N169="nulová",J169,0)</f>
        <v>0</v>
      </c>
      <c r="BJ169" s="20" t="s">
        <v>79</v>
      </c>
      <c r="BK169" s="188">
        <f>ROUND(I169*H169,2)</f>
        <v>0</v>
      </c>
      <c r="BL169" s="20" t="s">
        <v>89</v>
      </c>
      <c r="BM169" s="187" t="s">
        <v>1435</v>
      </c>
    </row>
    <row r="170" spans="1:65" s="2" customFormat="1" ht="19.5">
      <c r="A170" s="37"/>
      <c r="B170" s="38"/>
      <c r="C170" s="39"/>
      <c r="D170" s="189" t="s">
        <v>136</v>
      </c>
      <c r="E170" s="39"/>
      <c r="F170" s="190" t="s">
        <v>1436</v>
      </c>
      <c r="G170" s="39"/>
      <c r="H170" s="39"/>
      <c r="I170" s="191"/>
      <c r="J170" s="39"/>
      <c r="K170" s="39"/>
      <c r="L170" s="42"/>
      <c r="M170" s="192"/>
      <c r="N170" s="193"/>
      <c r="O170" s="67"/>
      <c r="P170" s="67"/>
      <c r="Q170" s="67"/>
      <c r="R170" s="67"/>
      <c r="S170" s="67"/>
      <c r="T170" s="68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20" t="s">
        <v>136</v>
      </c>
      <c r="AU170" s="20" t="s">
        <v>81</v>
      </c>
    </row>
    <row r="171" spans="1:65" s="2" customFormat="1">
      <c r="A171" s="37"/>
      <c r="B171" s="38"/>
      <c r="C171" s="39"/>
      <c r="D171" s="194" t="s">
        <v>138</v>
      </c>
      <c r="E171" s="39"/>
      <c r="F171" s="195" t="s">
        <v>1437</v>
      </c>
      <c r="G171" s="39"/>
      <c r="H171" s="39"/>
      <c r="I171" s="191"/>
      <c r="J171" s="39"/>
      <c r="K171" s="39"/>
      <c r="L171" s="42"/>
      <c r="M171" s="192"/>
      <c r="N171" s="193"/>
      <c r="O171" s="67"/>
      <c r="P171" s="67"/>
      <c r="Q171" s="67"/>
      <c r="R171" s="67"/>
      <c r="S171" s="67"/>
      <c r="T171" s="68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20" t="s">
        <v>138</v>
      </c>
      <c r="AU171" s="20" t="s">
        <v>81</v>
      </c>
    </row>
    <row r="172" spans="1:65" s="2" customFormat="1" ht="21.75" customHeight="1">
      <c r="A172" s="37"/>
      <c r="B172" s="38"/>
      <c r="C172" s="176" t="s">
        <v>7</v>
      </c>
      <c r="D172" s="176" t="s">
        <v>130</v>
      </c>
      <c r="E172" s="177" t="s">
        <v>1438</v>
      </c>
      <c r="F172" s="178" t="s">
        <v>1439</v>
      </c>
      <c r="G172" s="179" t="s">
        <v>209</v>
      </c>
      <c r="H172" s="180">
        <v>16.079999999999998</v>
      </c>
      <c r="I172" s="181"/>
      <c r="J172" s="182">
        <f>ROUND(I172*H172,2)</f>
        <v>0</v>
      </c>
      <c r="K172" s="178" t="s">
        <v>134</v>
      </c>
      <c r="L172" s="42"/>
      <c r="M172" s="183" t="s">
        <v>19</v>
      </c>
      <c r="N172" s="184" t="s">
        <v>43</v>
      </c>
      <c r="O172" s="67"/>
      <c r="P172" s="185">
        <f>O172*H172</f>
        <v>0</v>
      </c>
      <c r="Q172" s="185">
        <v>0</v>
      </c>
      <c r="R172" s="185">
        <f>Q172*H172</f>
        <v>0</v>
      </c>
      <c r="S172" s="185">
        <v>0</v>
      </c>
      <c r="T172" s="186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7" t="s">
        <v>89</v>
      </c>
      <c r="AT172" s="187" t="s">
        <v>130</v>
      </c>
      <c r="AU172" s="187" t="s">
        <v>81</v>
      </c>
      <c r="AY172" s="20" t="s">
        <v>128</v>
      </c>
      <c r="BE172" s="188">
        <f>IF(N172="základní",J172,0)</f>
        <v>0</v>
      </c>
      <c r="BF172" s="188">
        <f>IF(N172="snížená",J172,0)</f>
        <v>0</v>
      </c>
      <c r="BG172" s="188">
        <f>IF(N172="zákl. přenesená",J172,0)</f>
        <v>0</v>
      </c>
      <c r="BH172" s="188">
        <f>IF(N172="sníž. přenesená",J172,0)</f>
        <v>0</v>
      </c>
      <c r="BI172" s="188">
        <f>IF(N172="nulová",J172,0)</f>
        <v>0</v>
      </c>
      <c r="BJ172" s="20" t="s">
        <v>79</v>
      </c>
      <c r="BK172" s="188">
        <f>ROUND(I172*H172,2)</f>
        <v>0</v>
      </c>
      <c r="BL172" s="20" t="s">
        <v>89</v>
      </c>
      <c r="BM172" s="187" t="s">
        <v>1440</v>
      </c>
    </row>
    <row r="173" spans="1:65" s="2" customFormat="1" ht="19.5">
      <c r="A173" s="37"/>
      <c r="B173" s="38"/>
      <c r="C173" s="39"/>
      <c r="D173" s="189" t="s">
        <v>136</v>
      </c>
      <c r="E173" s="39"/>
      <c r="F173" s="190" t="s">
        <v>1441</v>
      </c>
      <c r="G173" s="39"/>
      <c r="H173" s="39"/>
      <c r="I173" s="191"/>
      <c r="J173" s="39"/>
      <c r="K173" s="39"/>
      <c r="L173" s="42"/>
      <c r="M173" s="192"/>
      <c r="N173" s="193"/>
      <c r="O173" s="67"/>
      <c r="P173" s="67"/>
      <c r="Q173" s="67"/>
      <c r="R173" s="67"/>
      <c r="S173" s="67"/>
      <c r="T173" s="68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20" t="s">
        <v>136</v>
      </c>
      <c r="AU173" s="20" t="s">
        <v>81</v>
      </c>
    </row>
    <row r="174" spans="1:65" s="2" customFormat="1">
      <c r="A174" s="37"/>
      <c r="B174" s="38"/>
      <c r="C174" s="39"/>
      <c r="D174" s="194" t="s">
        <v>138</v>
      </c>
      <c r="E174" s="39"/>
      <c r="F174" s="195" t="s">
        <v>1442</v>
      </c>
      <c r="G174" s="39"/>
      <c r="H174" s="39"/>
      <c r="I174" s="191"/>
      <c r="J174" s="39"/>
      <c r="K174" s="39"/>
      <c r="L174" s="42"/>
      <c r="M174" s="192"/>
      <c r="N174" s="193"/>
      <c r="O174" s="67"/>
      <c r="P174" s="67"/>
      <c r="Q174" s="67"/>
      <c r="R174" s="67"/>
      <c r="S174" s="67"/>
      <c r="T174" s="68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20" t="s">
        <v>138</v>
      </c>
      <c r="AU174" s="20" t="s">
        <v>81</v>
      </c>
    </row>
    <row r="175" spans="1:65" s="2" customFormat="1" ht="21.75" customHeight="1">
      <c r="A175" s="37"/>
      <c r="B175" s="38"/>
      <c r="C175" s="176" t="s">
        <v>327</v>
      </c>
      <c r="D175" s="176" t="s">
        <v>130</v>
      </c>
      <c r="E175" s="177" t="s">
        <v>1443</v>
      </c>
      <c r="F175" s="178" t="s">
        <v>1444</v>
      </c>
      <c r="G175" s="179" t="s">
        <v>209</v>
      </c>
      <c r="H175" s="180">
        <v>16.079999999999998</v>
      </c>
      <c r="I175" s="181"/>
      <c r="J175" s="182">
        <f>ROUND(I175*H175,2)</f>
        <v>0</v>
      </c>
      <c r="K175" s="178" t="s">
        <v>134</v>
      </c>
      <c r="L175" s="42"/>
      <c r="M175" s="183" t="s">
        <v>19</v>
      </c>
      <c r="N175" s="184" t="s">
        <v>43</v>
      </c>
      <c r="O175" s="67"/>
      <c r="P175" s="185">
        <f>O175*H175</f>
        <v>0</v>
      </c>
      <c r="Q175" s="185">
        <v>0</v>
      </c>
      <c r="R175" s="185">
        <f>Q175*H175</f>
        <v>0</v>
      </c>
      <c r="S175" s="185">
        <v>0</v>
      </c>
      <c r="T175" s="186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7" t="s">
        <v>89</v>
      </c>
      <c r="AT175" s="187" t="s">
        <v>130</v>
      </c>
      <c r="AU175" s="187" t="s">
        <v>81</v>
      </c>
      <c r="AY175" s="20" t="s">
        <v>128</v>
      </c>
      <c r="BE175" s="188">
        <f>IF(N175="základní",J175,0)</f>
        <v>0</v>
      </c>
      <c r="BF175" s="188">
        <f>IF(N175="snížená",J175,0)</f>
        <v>0</v>
      </c>
      <c r="BG175" s="188">
        <f>IF(N175="zákl. přenesená",J175,0)</f>
        <v>0</v>
      </c>
      <c r="BH175" s="188">
        <f>IF(N175="sníž. přenesená",J175,0)</f>
        <v>0</v>
      </c>
      <c r="BI175" s="188">
        <f>IF(N175="nulová",J175,0)</f>
        <v>0</v>
      </c>
      <c r="BJ175" s="20" t="s">
        <v>79</v>
      </c>
      <c r="BK175" s="188">
        <f>ROUND(I175*H175,2)</f>
        <v>0</v>
      </c>
      <c r="BL175" s="20" t="s">
        <v>89</v>
      </c>
      <c r="BM175" s="187" t="s">
        <v>1445</v>
      </c>
    </row>
    <row r="176" spans="1:65" s="2" customFormat="1" ht="19.5">
      <c r="A176" s="37"/>
      <c r="B176" s="38"/>
      <c r="C176" s="39"/>
      <c r="D176" s="189" t="s">
        <v>136</v>
      </c>
      <c r="E176" s="39"/>
      <c r="F176" s="190" t="s">
        <v>1446</v>
      </c>
      <c r="G176" s="39"/>
      <c r="H176" s="39"/>
      <c r="I176" s="191"/>
      <c r="J176" s="39"/>
      <c r="K176" s="39"/>
      <c r="L176" s="42"/>
      <c r="M176" s="192"/>
      <c r="N176" s="193"/>
      <c r="O176" s="67"/>
      <c r="P176" s="67"/>
      <c r="Q176" s="67"/>
      <c r="R176" s="67"/>
      <c r="S176" s="67"/>
      <c r="T176" s="68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20" t="s">
        <v>136</v>
      </c>
      <c r="AU176" s="20" t="s">
        <v>81</v>
      </c>
    </row>
    <row r="177" spans="1:65" s="2" customFormat="1">
      <c r="A177" s="37"/>
      <c r="B177" s="38"/>
      <c r="C177" s="39"/>
      <c r="D177" s="194" t="s">
        <v>138</v>
      </c>
      <c r="E177" s="39"/>
      <c r="F177" s="195" t="s">
        <v>1447</v>
      </c>
      <c r="G177" s="39"/>
      <c r="H177" s="39"/>
      <c r="I177" s="191"/>
      <c r="J177" s="39"/>
      <c r="K177" s="39"/>
      <c r="L177" s="42"/>
      <c r="M177" s="192"/>
      <c r="N177" s="193"/>
      <c r="O177" s="67"/>
      <c r="P177" s="67"/>
      <c r="Q177" s="67"/>
      <c r="R177" s="67"/>
      <c r="S177" s="67"/>
      <c r="T177" s="68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20" t="s">
        <v>138</v>
      </c>
      <c r="AU177" s="20" t="s">
        <v>81</v>
      </c>
    </row>
    <row r="178" spans="1:65" s="12" customFormat="1" ht="25.9" customHeight="1">
      <c r="B178" s="160"/>
      <c r="C178" s="161"/>
      <c r="D178" s="162" t="s">
        <v>71</v>
      </c>
      <c r="E178" s="163" t="s">
        <v>471</v>
      </c>
      <c r="F178" s="163" t="s">
        <v>472</v>
      </c>
      <c r="G178" s="161"/>
      <c r="H178" s="161"/>
      <c r="I178" s="164"/>
      <c r="J178" s="165">
        <f>BK178</f>
        <v>0</v>
      </c>
      <c r="K178" s="161"/>
      <c r="L178" s="166"/>
      <c r="M178" s="167"/>
      <c r="N178" s="168"/>
      <c r="O178" s="168"/>
      <c r="P178" s="169">
        <f>P179</f>
        <v>0</v>
      </c>
      <c r="Q178" s="168"/>
      <c r="R178" s="169">
        <f>R179</f>
        <v>1.5E-3</v>
      </c>
      <c r="S178" s="168"/>
      <c r="T178" s="170">
        <f>T179</f>
        <v>0</v>
      </c>
      <c r="AR178" s="171" t="s">
        <v>81</v>
      </c>
      <c r="AT178" s="172" t="s">
        <v>71</v>
      </c>
      <c r="AU178" s="172" t="s">
        <v>72</v>
      </c>
      <c r="AY178" s="171" t="s">
        <v>128</v>
      </c>
      <c r="BK178" s="173">
        <f>BK179</f>
        <v>0</v>
      </c>
    </row>
    <row r="179" spans="1:65" s="12" customFormat="1" ht="22.9" customHeight="1">
      <c r="B179" s="160"/>
      <c r="C179" s="161"/>
      <c r="D179" s="162" t="s">
        <v>71</v>
      </c>
      <c r="E179" s="174" t="s">
        <v>726</v>
      </c>
      <c r="F179" s="174" t="s">
        <v>727</v>
      </c>
      <c r="G179" s="161"/>
      <c r="H179" s="161"/>
      <c r="I179" s="164"/>
      <c r="J179" s="175">
        <f>BK179</f>
        <v>0</v>
      </c>
      <c r="K179" s="161"/>
      <c r="L179" s="166"/>
      <c r="M179" s="167"/>
      <c r="N179" s="168"/>
      <c r="O179" s="168"/>
      <c r="P179" s="169">
        <f>SUM(P180:P182)</f>
        <v>0</v>
      </c>
      <c r="Q179" s="168"/>
      <c r="R179" s="169">
        <f>SUM(R180:R182)</f>
        <v>1.5E-3</v>
      </c>
      <c r="S179" s="168"/>
      <c r="T179" s="170">
        <f>SUM(T180:T182)</f>
        <v>0</v>
      </c>
      <c r="AR179" s="171" t="s">
        <v>81</v>
      </c>
      <c r="AT179" s="172" t="s">
        <v>71</v>
      </c>
      <c r="AU179" s="172" t="s">
        <v>79</v>
      </c>
      <c r="AY179" s="171" t="s">
        <v>128</v>
      </c>
      <c r="BK179" s="173">
        <f>SUM(BK180:BK182)</f>
        <v>0</v>
      </c>
    </row>
    <row r="180" spans="1:65" s="2" customFormat="1" ht="16.5" customHeight="1">
      <c r="A180" s="37"/>
      <c r="B180" s="38"/>
      <c r="C180" s="176" t="s">
        <v>338</v>
      </c>
      <c r="D180" s="176" t="s">
        <v>130</v>
      </c>
      <c r="E180" s="177" t="s">
        <v>1448</v>
      </c>
      <c r="F180" s="178" t="s">
        <v>1449</v>
      </c>
      <c r="G180" s="179" t="s">
        <v>376</v>
      </c>
      <c r="H180" s="180">
        <v>1</v>
      </c>
      <c r="I180" s="181"/>
      <c r="J180" s="182">
        <f>ROUND(I180*H180,2)</f>
        <v>0</v>
      </c>
      <c r="K180" s="178" t="s">
        <v>134</v>
      </c>
      <c r="L180" s="42"/>
      <c r="M180" s="183" t="s">
        <v>19</v>
      </c>
      <c r="N180" s="184" t="s">
        <v>43</v>
      </c>
      <c r="O180" s="67"/>
      <c r="P180" s="185">
        <f>O180*H180</f>
        <v>0</v>
      </c>
      <c r="Q180" s="185">
        <v>1.5E-3</v>
      </c>
      <c r="R180" s="185">
        <f>Q180*H180</f>
        <v>1.5E-3</v>
      </c>
      <c r="S180" s="185">
        <v>0</v>
      </c>
      <c r="T180" s="186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7" t="s">
        <v>275</v>
      </c>
      <c r="AT180" s="187" t="s">
        <v>130</v>
      </c>
      <c r="AU180" s="187" t="s">
        <v>81</v>
      </c>
      <c r="AY180" s="20" t="s">
        <v>128</v>
      </c>
      <c r="BE180" s="188">
        <f>IF(N180="základní",J180,0)</f>
        <v>0</v>
      </c>
      <c r="BF180" s="188">
        <f>IF(N180="snížená",J180,0)</f>
        <v>0</v>
      </c>
      <c r="BG180" s="188">
        <f>IF(N180="zákl. přenesená",J180,0)</f>
        <v>0</v>
      </c>
      <c r="BH180" s="188">
        <f>IF(N180="sníž. přenesená",J180,0)</f>
        <v>0</v>
      </c>
      <c r="BI180" s="188">
        <f>IF(N180="nulová",J180,0)</f>
        <v>0</v>
      </c>
      <c r="BJ180" s="20" t="s">
        <v>79</v>
      </c>
      <c r="BK180" s="188">
        <f>ROUND(I180*H180,2)</f>
        <v>0</v>
      </c>
      <c r="BL180" s="20" t="s">
        <v>275</v>
      </c>
      <c r="BM180" s="187" t="s">
        <v>1450</v>
      </c>
    </row>
    <row r="181" spans="1:65" s="2" customFormat="1">
      <c r="A181" s="37"/>
      <c r="B181" s="38"/>
      <c r="C181" s="39"/>
      <c r="D181" s="189" t="s">
        <v>136</v>
      </c>
      <c r="E181" s="39"/>
      <c r="F181" s="190" t="s">
        <v>1451</v>
      </c>
      <c r="G181" s="39"/>
      <c r="H181" s="39"/>
      <c r="I181" s="191"/>
      <c r="J181" s="39"/>
      <c r="K181" s="39"/>
      <c r="L181" s="42"/>
      <c r="M181" s="192"/>
      <c r="N181" s="193"/>
      <c r="O181" s="67"/>
      <c r="P181" s="67"/>
      <c r="Q181" s="67"/>
      <c r="R181" s="67"/>
      <c r="S181" s="67"/>
      <c r="T181" s="68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20" t="s">
        <v>136</v>
      </c>
      <c r="AU181" s="20" t="s">
        <v>81</v>
      </c>
    </row>
    <row r="182" spans="1:65" s="2" customFormat="1">
      <c r="A182" s="37"/>
      <c r="B182" s="38"/>
      <c r="C182" s="39"/>
      <c r="D182" s="194" t="s">
        <v>138</v>
      </c>
      <c r="E182" s="39"/>
      <c r="F182" s="195" t="s">
        <v>1452</v>
      </c>
      <c r="G182" s="39"/>
      <c r="H182" s="39"/>
      <c r="I182" s="191"/>
      <c r="J182" s="39"/>
      <c r="K182" s="39"/>
      <c r="L182" s="42"/>
      <c r="M182" s="217"/>
      <c r="N182" s="218"/>
      <c r="O182" s="219"/>
      <c r="P182" s="219"/>
      <c r="Q182" s="219"/>
      <c r="R182" s="219"/>
      <c r="S182" s="219"/>
      <c r="T182" s="220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20" t="s">
        <v>138</v>
      </c>
      <c r="AU182" s="20" t="s">
        <v>81</v>
      </c>
    </row>
    <row r="183" spans="1:65" s="2" customFormat="1" ht="6.95" customHeight="1">
      <c r="A183" s="37"/>
      <c r="B183" s="50"/>
      <c r="C183" s="51"/>
      <c r="D183" s="51"/>
      <c r="E183" s="51"/>
      <c r="F183" s="51"/>
      <c r="G183" s="51"/>
      <c r="H183" s="51"/>
      <c r="I183" s="51"/>
      <c r="J183" s="51"/>
      <c r="K183" s="51"/>
      <c r="L183" s="42"/>
      <c r="M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</row>
  </sheetData>
  <sheetProtection algorithmName="SHA-512" hashValue="sjGu0qkAUfCTSg9GmtrEoQO7daOEtWLlX2pjDCWM3Eg8qYXBUsLXDignj2WdHeiXJNEDqPD7PWprH8zW8LUpcQ==" saltValue="dWmOqGAIEDOXRZKA0nJKtxz2U3xMNE52nPgugvKKQ6tI6kg/GCKwqXxewI6gNZmF4vTh20Ki+EzQH7/xXLnAqQ==" spinCount="100000" sheet="1" objects="1" scenarios="1" formatColumns="0" formatRows="0" autoFilter="0"/>
  <autoFilter ref="C86:K182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2" r:id="rId1"/>
    <hyperlink ref="F95" r:id="rId2"/>
    <hyperlink ref="F101" r:id="rId3"/>
    <hyperlink ref="F106" r:id="rId4"/>
    <hyperlink ref="F112" r:id="rId5"/>
    <hyperlink ref="F118" r:id="rId6"/>
    <hyperlink ref="F124" r:id="rId7"/>
    <hyperlink ref="F130" r:id="rId8"/>
    <hyperlink ref="F139" r:id="rId9"/>
    <hyperlink ref="F145" r:id="rId10"/>
    <hyperlink ref="F151" r:id="rId11"/>
    <hyperlink ref="F154" r:id="rId12"/>
    <hyperlink ref="F157" r:id="rId13"/>
    <hyperlink ref="F162" r:id="rId14"/>
    <hyperlink ref="F167" r:id="rId15"/>
    <hyperlink ref="F171" r:id="rId16"/>
    <hyperlink ref="F174" r:id="rId17"/>
    <hyperlink ref="F177" r:id="rId18"/>
    <hyperlink ref="F182" r:id="rId19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7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20" t="s">
        <v>94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3"/>
      <c r="AT3" s="20" t="s">
        <v>81</v>
      </c>
    </row>
    <row r="4" spans="1:46" s="1" customFormat="1" ht="24.95" customHeight="1">
      <c r="B4" s="23"/>
      <c r="D4" s="106" t="s">
        <v>104</v>
      </c>
      <c r="L4" s="23"/>
      <c r="M4" s="107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08" t="s">
        <v>16</v>
      </c>
      <c r="L6" s="23"/>
    </row>
    <row r="7" spans="1:46" s="1" customFormat="1" ht="16.5" customHeight="1">
      <c r="B7" s="23"/>
      <c r="E7" s="385" t="str">
        <f>'Rekapitulace stavby'!K6</f>
        <v>Zámecké konírny - Community Hub, Objekt I - Inhalatorium SO 04</v>
      </c>
      <c r="F7" s="386"/>
      <c r="G7" s="386"/>
      <c r="H7" s="386"/>
      <c r="L7" s="23"/>
    </row>
    <row r="8" spans="1:46" s="2" customFormat="1" ht="12" customHeight="1">
      <c r="A8" s="37"/>
      <c r="B8" s="42"/>
      <c r="C8" s="37"/>
      <c r="D8" s="108" t="s">
        <v>105</v>
      </c>
      <c r="E8" s="37"/>
      <c r="F8" s="37"/>
      <c r="G8" s="37"/>
      <c r="H8" s="37"/>
      <c r="I8" s="37"/>
      <c r="J8" s="37"/>
      <c r="K8" s="37"/>
      <c r="L8" s="10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87" t="s">
        <v>1453</v>
      </c>
      <c r="F9" s="388"/>
      <c r="G9" s="388"/>
      <c r="H9" s="388"/>
      <c r="I9" s="37"/>
      <c r="J9" s="37"/>
      <c r="K9" s="37"/>
      <c r="L9" s="10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0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8" t="s">
        <v>18</v>
      </c>
      <c r="E11" s="37"/>
      <c r="F11" s="110" t="s">
        <v>19</v>
      </c>
      <c r="G11" s="37"/>
      <c r="H11" s="37"/>
      <c r="I11" s="108" t="s">
        <v>20</v>
      </c>
      <c r="J11" s="110" t="s">
        <v>19</v>
      </c>
      <c r="K11" s="37"/>
      <c r="L11" s="10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8" t="s">
        <v>21</v>
      </c>
      <c r="E12" s="37"/>
      <c r="F12" s="110" t="s">
        <v>22</v>
      </c>
      <c r="G12" s="37"/>
      <c r="H12" s="37"/>
      <c r="I12" s="108" t="s">
        <v>23</v>
      </c>
      <c r="J12" s="111" t="str">
        <f>'Rekapitulace stavby'!AN8</f>
        <v>Vyplň údaj</v>
      </c>
      <c r="K12" s="37"/>
      <c r="L12" s="10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0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8" t="s">
        <v>24</v>
      </c>
      <c r="E14" s="37"/>
      <c r="F14" s="37"/>
      <c r="G14" s="37"/>
      <c r="H14" s="37"/>
      <c r="I14" s="108" t="s">
        <v>25</v>
      </c>
      <c r="J14" s="110" t="s">
        <v>19</v>
      </c>
      <c r="K14" s="37"/>
      <c r="L14" s="10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0" t="s">
        <v>26</v>
      </c>
      <c r="F15" s="37"/>
      <c r="G15" s="37"/>
      <c r="H15" s="37"/>
      <c r="I15" s="108" t="s">
        <v>27</v>
      </c>
      <c r="J15" s="110" t="s">
        <v>19</v>
      </c>
      <c r="K15" s="37"/>
      <c r="L15" s="10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0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8" t="s">
        <v>28</v>
      </c>
      <c r="E17" s="37"/>
      <c r="F17" s="37"/>
      <c r="G17" s="37"/>
      <c r="H17" s="37"/>
      <c r="I17" s="108" t="s">
        <v>25</v>
      </c>
      <c r="J17" s="33" t="str">
        <f>'Rekapitulace stavby'!AN13</f>
        <v>Vyplň údaj</v>
      </c>
      <c r="K17" s="37"/>
      <c r="L17" s="10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89" t="str">
        <f>'Rekapitulace stavby'!E14</f>
        <v>Vyplň údaj</v>
      </c>
      <c r="F18" s="390"/>
      <c r="G18" s="390"/>
      <c r="H18" s="390"/>
      <c r="I18" s="108" t="s">
        <v>27</v>
      </c>
      <c r="J18" s="33" t="str">
        <f>'Rekapitulace stavby'!AN14</f>
        <v>Vyplň údaj</v>
      </c>
      <c r="K18" s="37"/>
      <c r="L18" s="10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0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8" t="s">
        <v>30</v>
      </c>
      <c r="E20" s="37"/>
      <c r="F20" s="37"/>
      <c r="G20" s="37"/>
      <c r="H20" s="37"/>
      <c r="I20" s="108" t="s">
        <v>25</v>
      </c>
      <c r="J20" s="110" t="s">
        <v>19</v>
      </c>
      <c r="K20" s="37"/>
      <c r="L20" s="10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0" t="s">
        <v>31</v>
      </c>
      <c r="F21" s="37"/>
      <c r="G21" s="37"/>
      <c r="H21" s="37"/>
      <c r="I21" s="108" t="s">
        <v>27</v>
      </c>
      <c r="J21" s="110" t="s">
        <v>19</v>
      </c>
      <c r="K21" s="37"/>
      <c r="L21" s="10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0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8" t="s">
        <v>33</v>
      </c>
      <c r="E23" s="37"/>
      <c r="F23" s="37"/>
      <c r="G23" s="37"/>
      <c r="H23" s="37"/>
      <c r="I23" s="108" t="s">
        <v>25</v>
      </c>
      <c r="J23" s="110" t="s">
        <v>34</v>
      </c>
      <c r="K23" s="37"/>
      <c r="L23" s="10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0" t="s">
        <v>35</v>
      </c>
      <c r="F24" s="37"/>
      <c r="G24" s="37"/>
      <c r="H24" s="37"/>
      <c r="I24" s="108" t="s">
        <v>27</v>
      </c>
      <c r="J24" s="110" t="s">
        <v>19</v>
      </c>
      <c r="K24" s="37"/>
      <c r="L24" s="10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0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8" t="s">
        <v>36</v>
      </c>
      <c r="E26" s="37"/>
      <c r="F26" s="37"/>
      <c r="G26" s="37"/>
      <c r="H26" s="37"/>
      <c r="I26" s="37"/>
      <c r="J26" s="37"/>
      <c r="K26" s="37"/>
      <c r="L26" s="10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47.25" customHeight="1">
      <c r="A27" s="112"/>
      <c r="B27" s="113"/>
      <c r="C27" s="112"/>
      <c r="D27" s="112"/>
      <c r="E27" s="391" t="s">
        <v>37</v>
      </c>
      <c r="F27" s="391"/>
      <c r="G27" s="391"/>
      <c r="H27" s="39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0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5"/>
      <c r="E29" s="115"/>
      <c r="F29" s="115"/>
      <c r="G29" s="115"/>
      <c r="H29" s="115"/>
      <c r="I29" s="115"/>
      <c r="J29" s="115"/>
      <c r="K29" s="115"/>
      <c r="L29" s="10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6" t="s">
        <v>38</v>
      </c>
      <c r="E30" s="37"/>
      <c r="F30" s="37"/>
      <c r="G30" s="37"/>
      <c r="H30" s="37"/>
      <c r="I30" s="37"/>
      <c r="J30" s="117">
        <f>ROUND(J84, 2)</f>
        <v>0</v>
      </c>
      <c r="K30" s="37"/>
      <c r="L30" s="10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5"/>
      <c r="E31" s="115"/>
      <c r="F31" s="115"/>
      <c r="G31" s="115"/>
      <c r="H31" s="115"/>
      <c r="I31" s="115"/>
      <c r="J31" s="115"/>
      <c r="K31" s="115"/>
      <c r="L31" s="10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8" t="s">
        <v>40</v>
      </c>
      <c r="G32" s="37"/>
      <c r="H32" s="37"/>
      <c r="I32" s="118" t="s">
        <v>39</v>
      </c>
      <c r="J32" s="118" t="s">
        <v>41</v>
      </c>
      <c r="K32" s="37"/>
      <c r="L32" s="10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19" t="s">
        <v>42</v>
      </c>
      <c r="E33" s="108" t="s">
        <v>43</v>
      </c>
      <c r="F33" s="120">
        <f>ROUND((SUM(BE84:BE176)),  2)</f>
        <v>0</v>
      </c>
      <c r="G33" s="37"/>
      <c r="H33" s="37"/>
      <c r="I33" s="121">
        <v>0.21</v>
      </c>
      <c r="J33" s="120">
        <f>ROUND(((SUM(BE84:BE176))*I33),  2)</f>
        <v>0</v>
      </c>
      <c r="K33" s="37"/>
      <c r="L33" s="10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8" t="s">
        <v>44</v>
      </c>
      <c r="F34" s="120">
        <f>ROUND((SUM(BF84:BF176)),  2)</f>
        <v>0</v>
      </c>
      <c r="G34" s="37"/>
      <c r="H34" s="37"/>
      <c r="I34" s="121">
        <v>0.15</v>
      </c>
      <c r="J34" s="120">
        <f>ROUND(((SUM(BF84:BF176))*I34),  2)</f>
        <v>0</v>
      </c>
      <c r="K34" s="37"/>
      <c r="L34" s="10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8" t="s">
        <v>45</v>
      </c>
      <c r="F35" s="120">
        <f>ROUND((SUM(BG84:BG176)),  2)</f>
        <v>0</v>
      </c>
      <c r="G35" s="37"/>
      <c r="H35" s="37"/>
      <c r="I35" s="121">
        <v>0.21</v>
      </c>
      <c r="J35" s="120">
        <f>0</f>
        <v>0</v>
      </c>
      <c r="K35" s="37"/>
      <c r="L35" s="10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8" t="s">
        <v>46</v>
      </c>
      <c r="F36" s="120">
        <f>ROUND((SUM(BH84:BH176)),  2)</f>
        <v>0</v>
      </c>
      <c r="G36" s="37"/>
      <c r="H36" s="37"/>
      <c r="I36" s="121">
        <v>0.15</v>
      </c>
      <c r="J36" s="120">
        <f>0</f>
        <v>0</v>
      </c>
      <c r="K36" s="37"/>
      <c r="L36" s="10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8" t="s">
        <v>47</v>
      </c>
      <c r="F37" s="120">
        <f>ROUND((SUM(BI84:BI176)),  2)</f>
        <v>0</v>
      </c>
      <c r="G37" s="37"/>
      <c r="H37" s="37"/>
      <c r="I37" s="121">
        <v>0</v>
      </c>
      <c r="J37" s="120">
        <f>0</f>
        <v>0</v>
      </c>
      <c r="K37" s="37"/>
      <c r="L37" s="10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0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10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107</v>
      </c>
      <c r="D45" s="39"/>
      <c r="E45" s="39"/>
      <c r="F45" s="39"/>
      <c r="G45" s="39"/>
      <c r="H45" s="39"/>
      <c r="I45" s="39"/>
      <c r="J45" s="39"/>
      <c r="K45" s="39"/>
      <c r="L45" s="10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0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0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83" t="str">
        <f>E7</f>
        <v>Zámecké konírny - Community Hub, Objekt I - Inhalatorium SO 04</v>
      </c>
      <c r="F48" s="384"/>
      <c r="G48" s="384"/>
      <c r="H48" s="384"/>
      <c r="I48" s="39"/>
      <c r="J48" s="39"/>
      <c r="K48" s="39"/>
      <c r="L48" s="10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105</v>
      </c>
      <c r="D49" s="39"/>
      <c r="E49" s="39"/>
      <c r="F49" s="39"/>
      <c r="G49" s="39"/>
      <c r="H49" s="39"/>
      <c r="I49" s="39"/>
      <c r="J49" s="39"/>
      <c r="K49" s="39"/>
      <c r="L49" s="10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71" t="str">
        <f>E9</f>
        <v>5 - Areálový vodovod</v>
      </c>
      <c r="F50" s="382"/>
      <c r="G50" s="382"/>
      <c r="H50" s="382"/>
      <c r="I50" s="39"/>
      <c r="J50" s="39"/>
      <c r="K50" s="39"/>
      <c r="L50" s="10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0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21</v>
      </c>
      <c r="D52" s="39"/>
      <c r="E52" s="39"/>
      <c r="F52" s="30" t="str">
        <f>F12</f>
        <v>Park B.Němcové, Karviná Fryštát</v>
      </c>
      <c r="G52" s="39"/>
      <c r="H52" s="39"/>
      <c r="I52" s="32" t="s">
        <v>23</v>
      </c>
      <c r="J52" s="62" t="str">
        <f>IF(J12="","",J12)</f>
        <v>Vyplň údaj</v>
      </c>
      <c r="K52" s="39"/>
      <c r="L52" s="10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0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25.7" customHeight="1">
      <c r="A54" s="37"/>
      <c r="B54" s="38"/>
      <c r="C54" s="32" t="s">
        <v>24</v>
      </c>
      <c r="D54" s="39"/>
      <c r="E54" s="39"/>
      <c r="F54" s="30" t="str">
        <f>E15</f>
        <v>Statutární město Karviná</v>
      </c>
      <c r="G54" s="39"/>
      <c r="H54" s="39"/>
      <c r="I54" s="32" t="s">
        <v>30</v>
      </c>
      <c r="J54" s="35" t="str">
        <f>E21</f>
        <v>Amun Pro s.r.o., Třanovice</v>
      </c>
      <c r="K54" s="39"/>
      <c r="L54" s="10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25.7" customHeight="1">
      <c r="A55" s="37"/>
      <c r="B55" s="38"/>
      <c r="C55" s="32" t="s">
        <v>28</v>
      </c>
      <c r="D55" s="39"/>
      <c r="E55" s="39"/>
      <c r="F55" s="30" t="str">
        <f>IF(E18="","",E18)</f>
        <v>Vyplň údaj</v>
      </c>
      <c r="G55" s="39"/>
      <c r="H55" s="39"/>
      <c r="I55" s="32" t="s">
        <v>33</v>
      </c>
      <c r="J55" s="35" t="str">
        <f>E24</f>
        <v>Ing. Alena Chmelová, Opava</v>
      </c>
      <c r="K55" s="39"/>
      <c r="L55" s="10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0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3" t="s">
        <v>108</v>
      </c>
      <c r="D57" s="134"/>
      <c r="E57" s="134"/>
      <c r="F57" s="134"/>
      <c r="G57" s="134"/>
      <c r="H57" s="134"/>
      <c r="I57" s="134"/>
      <c r="J57" s="135" t="s">
        <v>109</v>
      </c>
      <c r="K57" s="134"/>
      <c r="L57" s="10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0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6" t="s">
        <v>70</v>
      </c>
      <c r="D59" s="39"/>
      <c r="E59" s="39"/>
      <c r="F59" s="39"/>
      <c r="G59" s="39"/>
      <c r="H59" s="39"/>
      <c r="I59" s="39"/>
      <c r="J59" s="80">
        <f>J84</f>
        <v>0</v>
      </c>
      <c r="K59" s="39"/>
      <c r="L59" s="10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110</v>
      </c>
    </row>
    <row r="60" spans="1:47" s="9" customFormat="1" ht="24.95" customHeight="1">
      <c r="B60" s="137"/>
      <c r="C60" s="138"/>
      <c r="D60" s="139" t="s">
        <v>111</v>
      </c>
      <c r="E60" s="140"/>
      <c r="F60" s="140"/>
      <c r="G60" s="140"/>
      <c r="H60" s="140"/>
      <c r="I60" s="140"/>
      <c r="J60" s="141">
        <f>J85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112</v>
      </c>
      <c r="E61" s="146"/>
      <c r="F61" s="146"/>
      <c r="G61" s="146"/>
      <c r="H61" s="146"/>
      <c r="I61" s="146"/>
      <c r="J61" s="147">
        <f>J86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1340</v>
      </c>
      <c r="E62" s="146"/>
      <c r="F62" s="146"/>
      <c r="G62" s="146"/>
      <c r="H62" s="146"/>
      <c r="I62" s="146"/>
      <c r="J62" s="147">
        <f>J113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1227</v>
      </c>
      <c r="E63" s="146"/>
      <c r="F63" s="146"/>
      <c r="G63" s="146"/>
      <c r="H63" s="146"/>
      <c r="I63" s="146"/>
      <c r="J63" s="147">
        <f>J119</f>
        <v>0</v>
      </c>
      <c r="K63" s="144"/>
      <c r="L63" s="148"/>
    </row>
    <row r="64" spans="1:47" s="10" customFormat="1" ht="19.899999999999999" customHeight="1">
      <c r="B64" s="143"/>
      <c r="C64" s="144"/>
      <c r="D64" s="145" t="s">
        <v>159</v>
      </c>
      <c r="E64" s="146"/>
      <c r="F64" s="146"/>
      <c r="G64" s="146"/>
      <c r="H64" s="146"/>
      <c r="I64" s="146"/>
      <c r="J64" s="147">
        <f>J167</f>
        <v>0</v>
      </c>
      <c r="K64" s="144"/>
      <c r="L64" s="148"/>
    </row>
    <row r="65" spans="1:31" s="2" customFormat="1" ht="21.75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09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pans="1:31" s="2" customFormat="1" ht="6.95" customHeight="1">
      <c r="A66" s="37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109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pans="1:31" s="2" customFormat="1" ht="6.95" customHeight="1">
      <c r="A70" s="37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10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31" s="2" customFormat="1" ht="24.95" customHeight="1">
      <c r="A71" s="37"/>
      <c r="B71" s="38"/>
      <c r="C71" s="26" t="s">
        <v>113</v>
      </c>
      <c r="D71" s="39"/>
      <c r="E71" s="39"/>
      <c r="F71" s="39"/>
      <c r="G71" s="39"/>
      <c r="H71" s="39"/>
      <c r="I71" s="39"/>
      <c r="J71" s="39"/>
      <c r="K71" s="39"/>
      <c r="L71" s="10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6.95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0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12" customHeight="1">
      <c r="A73" s="37"/>
      <c r="B73" s="38"/>
      <c r="C73" s="32" t="s">
        <v>16</v>
      </c>
      <c r="D73" s="39"/>
      <c r="E73" s="39"/>
      <c r="F73" s="39"/>
      <c r="G73" s="39"/>
      <c r="H73" s="39"/>
      <c r="I73" s="39"/>
      <c r="J73" s="39"/>
      <c r="K73" s="39"/>
      <c r="L73" s="10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16.5" customHeight="1">
      <c r="A74" s="37"/>
      <c r="B74" s="38"/>
      <c r="C74" s="39"/>
      <c r="D74" s="39"/>
      <c r="E74" s="383" t="str">
        <f>E7</f>
        <v>Zámecké konírny - Community Hub, Objekt I - Inhalatorium SO 04</v>
      </c>
      <c r="F74" s="384"/>
      <c r="G74" s="384"/>
      <c r="H74" s="384"/>
      <c r="I74" s="39"/>
      <c r="J74" s="39"/>
      <c r="K74" s="39"/>
      <c r="L74" s="10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2" customHeight="1">
      <c r="A75" s="37"/>
      <c r="B75" s="38"/>
      <c r="C75" s="32" t="s">
        <v>105</v>
      </c>
      <c r="D75" s="39"/>
      <c r="E75" s="39"/>
      <c r="F75" s="39"/>
      <c r="G75" s="39"/>
      <c r="H75" s="39"/>
      <c r="I75" s="39"/>
      <c r="J75" s="39"/>
      <c r="K75" s="39"/>
      <c r="L75" s="10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16.5" customHeight="1">
      <c r="A76" s="37"/>
      <c r="B76" s="38"/>
      <c r="C76" s="39"/>
      <c r="D76" s="39"/>
      <c r="E76" s="371" t="str">
        <f>E9</f>
        <v>5 - Areálový vodovod</v>
      </c>
      <c r="F76" s="382"/>
      <c r="G76" s="382"/>
      <c r="H76" s="382"/>
      <c r="I76" s="39"/>
      <c r="J76" s="39"/>
      <c r="K76" s="39"/>
      <c r="L76" s="10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6.95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0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2" customHeight="1">
      <c r="A78" s="37"/>
      <c r="B78" s="38"/>
      <c r="C78" s="32" t="s">
        <v>21</v>
      </c>
      <c r="D78" s="39"/>
      <c r="E78" s="39"/>
      <c r="F78" s="30" t="str">
        <f>F12</f>
        <v>Park B.Němcové, Karviná Fryštát</v>
      </c>
      <c r="G78" s="39"/>
      <c r="H78" s="39"/>
      <c r="I78" s="32" t="s">
        <v>23</v>
      </c>
      <c r="J78" s="62" t="str">
        <f>IF(J12="","",J12)</f>
        <v>Vyplň údaj</v>
      </c>
      <c r="K78" s="39"/>
      <c r="L78" s="10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6.95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0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25.7" customHeight="1">
      <c r="A80" s="37"/>
      <c r="B80" s="38"/>
      <c r="C80" s="32" t="s">
        <v>24</v>
      </c>
      <c r="D80" s="39"/>
      <c r="E80" s="39"/>
      <c r="F80" s="30" t="str">
        <f>E15</f>
        <v>Statutární město Karviná</v>
      </c>
      <c r="G80" s="39"/>
      <c r="H80" s="39"/>
      <c r="I80" s="32" t="s">
        <v>30</v>
      </c>
      <c r="J80" s="35" t="str">
        <f>E21</f>
        <v>Amun Pro s.r.o., Třanovice</v>
      </c>
      <c r="K80" s="39"/>
      <c r="L80" s="10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25.7" customHeight="1">
      <c r="A81" s="37"/>
      <c r="B81" s="38"/>
      <c r="C81" s="32" t="s">
        <v>28</v>
      </c>
      <c r="D81" s="39"/>
      <c r="E81" s="39"/>
      <c r="F81" s="30" t="str">
        <f>IF(E18="","",E18)</f>
        <v>Vyplň údaj</v>
      </c>
      <c r="G81" s="39"/>
      <c r="H81" s="39"/>
      <c r="I81" s="32" t="s">
        <v>33</v>
      </c>
      <c r="J81" s="35" t="str">
        <f>E24</f>
        <v>Ing. Alena Chmelová, Opava</v>
      </c>
      <c r="K81" s="39"/>
      <c r="L81" s="10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10.35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0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11" customFormat="1" ht="29.25" customHeight="1">
      <c r="A83" s="149"/>
      <c r="B83" s="150"/>
      <c r="C83" s="151" t="s">
        <v>114</v>
      </c>
      <c r="D83" s="152" t="s">
        <v>57</v>
      </c>
      <c r="E83" s="152" t="s">
        <v>53</v>
      </c>
      <c r="F83" s="152" t="s">
        <v>54</v>
      </c>
      <c r="G83" s="152" t="s">
        <v>115</v>
      </c>
      <c r="H83" s="152" t="s">
        <v>116</v>
      </c>
      <c r="I83" s="152" t="s">
        <v>117</v>
      </c>
      <c r="J83" s="152" t="s">
        <v>109</v>
      </c>
      <c r="K83" s="153" t="s">
        <v>118</v>
      </c>
      <c r="L83" s="154"/>
      <c r="M83" s="71" t="s">
        <v>19</v>
      </c>
      <c r="N83" s="72" t="s">
        <v>42</v>
      </c>
      <c r="O83" s="72" t="s">
        <v>119</v>
      </c>
      <c r="P83" s="72" t="s">
        <v>120</v>
      </c>
      <c r="Q83" s="72" t="s">
        <v>121</v>
      </c>
      <c r="R83" s="72" t="s">
        <v>122</v>
      </c>
      <c r="S83" s="72" t="s">
        <v>123</v>
      </c>
      <c r="T83" s="73" t="s">
        <v>124</v>
      </c>
      <c r="U83" s="149"/>
      <c r="V83" s="149"/>
      <c r="W83" s="149"/>
      <c r="X83" s="149"/>
      <c r="Y83" s="149"/>
      <c r="Z83" s="149"/>
      <c r="AA83" s="149"/>
      <c r="AB83" s="149"/>
      <c r="AC83" s="149"/>
      <c r="AD83" s="149"/>
      <c r="AE83" s="149"/>
    </row>
    <row r="84" spans="1:65" s="2" customFormat="1" ht="22.9" customHeight="1">
      <c r="A84" s="37"/>
      <c r="B84" s="38"/>
      <c r="C84" s="78" t="s">
        <v>125</v>
      </c>
      <c r="D84" s="39"/>
      <c r="E84" s="39"/>
      <c r="F84" s="39"/>
      <c r="G84" s="39"/>
      <c r="H84" s="39"/>
      <c r="I84" s="39"/>
      <c r="J84" s="155">
        <f>BK84</f>
        <v>0</v>
      </c>
      <c r="K84" s="39"/>
      <c r="L84" s="42"/>
      <c r="M84" s="74"/>
      <c r="N84" s="156"/>
      <c r="O84" s="75"/>
      <c r="P84" s="157">
        <f>P85</f>
        <v>0</v>
      </c>
      <c r="Q84" s="75"/>
      <c r="R84" s="157">
        <f>R85</f>
        <v>6.1603276099999995</v>
      </c>
      <c r="S84" s="75"/>
      <c r="T84" s="158">
        <f>T85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20" t="s">
        <v>71</v>
      </c>
      <c r="AU84" s="20" t="s">
        <v>110</v>
      </c>
      <c r="BK84" s="159">
        <f>BK85</f>
        <v>0</v>
      </c>
    </row>
    <row r="85" spans="1:65" s="12" customFormat="1" ht="25.9" customHeight="1">
      <c r="B85" s="160"/>
      <c r="C85" s="161"/>
      <c r="D85" s="162" t="s">
        <v>71</v>
      </c>
      <c r="E85" s="163" t="s">
        <v>126</v>
      </c>
      <c r="F85" s="163" t="s">
        <v>127</v>
      </c>
      <c r="G85" s="161"/>
      <c r="H85" s="161"/>
      <c r="I85" s="164"/>
      <c r="J85" s="165">
        <f>BK85</f>
        <v>0</v>
      </c>
      <c r="K85" s="161"/>
      <c r="L85" s="166"/>
      <c r="M85" s="167"/>
      <c r="N85" s="168"/>
      <c r="O85" s="168"/>
      <c r="P85" s="169">
        <f>P86+P113+P119+P167</f>
        <v>0</v>
      </c>
      <c r="Q85" s="168"/>
      <c r="R85" s="169">
        <f>R86+R113+R119+R167</f>
        <v>6.1603276099999995</v>
      </c>
      <c r="S85" s="168"/>
      <c r="T85" s="170">
        <f>T86+T113+T119+T167</f>
        <v>0</v>
      </c>
      <c r="AR85" s="171" t="s">
        <v>79</v>
      </c>
      <c r="AT85" s="172" t="s">
        <v>71</v>
      </c>
      <c r="AU85" s="172" t="s">
        <v>72</v>
      </c>
      <c r="AY85" s="171" t="s">
        <v>128</v>
      </c>
      <c r="BK85" s="173">
        <f>BK86+BK113+BK119+BK167</f>
        <v>0</v>
      </c>
    </row>
    <row r="86" spans="1:65" s="12" customFormat="1" ht="22.9" customHeight="1">
      <c r="B86" s="160"/>
      <c r="C86" s="161"/>
      <c r="D86" s="162" t="s">
        <v>71</v>
      </c>
      <c r="E86" s="174" t="s">
        <v>79</v>
      </c>
      <c r="F86" s="174" t="s">
        <v>129</v>
      </c>
      <c r="G86" s="161"/>
      <c r="H86" s="161"/>
      <c r="I86" s="164"/>
      <c r="J86" s="175">
        <f>BK86</f>
        <v>0</v>
      </c>
      <c r="K86" s="161"/>
      <c r="L86" s="166"/>
      <c r="M86" s="167"/>
      <c r="N86" s="168"/>
      <c r="O86" s="168"/>
      <c r="P86" s="169">
        <f>SUM(P87:P112)</f>
        <v>0</v>
      </c>
      <c r="Q86" s="168"/>
      <c r="R86" s="169">
        <f>SUM(R87:R112)</f>
        <v>6.1403599999999994</v>
      </c>
      <c r="S86" s="168"/>
      <c r="T86" s="170">
        <f>SUM(T87:T112)</f>
        <v>0</v>
      </c>
      <c r="AR86" s="171" t="s">
        <v>79</v>
      </c>
      <c r="AT86" s="172" t="s">
        <v>71</v>
      </c>
      <c r="AU86" s="172" t="s">
        <v>79</v>
      </c>
      <c r="AY86" s="171" t="s">
        <v>128</v>
      </c>
      <c r="BK86" s="173">
        <f>SUM(BK87:BK112)</f>
        <v>0</v>
      </c>
    </row>
    <row r="87" spans="1:65" s="2" customFormat="1" ht="16.5" customHeight="1">
      <c r="A87" s="37"/>
      <c r="B87" s="38"/>
      <c r="C87" s="176" t="s">
        <v>79</v>
      </c>
      <c r="D87" s="176" t="s">
        <v>130</v>
      </c>
      <c r="E87" s="177" t="s">
        <v>1341</v>
      </c>
      <c r="F87" s="178" t="s">
        <v>1342</v>
      </c>
      <c r="G87" s="179" t="s">
        <v>1343</v>
      </c>
      <c r="H87" s="180">
        <v>12</v>
      </c>
      <c r="I87" s="181"/>
      <c r="J87" s="182">
        <f>ROUND(I87*H87,2)</f>
        <v>0</v>
      </c>
      <c r="K87" s="178" t="s">
        <v>134</v>
      </c>
      <c r="L87" s="42"/>
      <c r="M87" s="183" t="s">
        <v>19</v>
      </c>
      <c r="N87" s="184" t="s">
        <v>43</v>
      </c>
      <c r="O87" s="67"/>
      <c r="P87" s="185">
        <f>O87*H87</f>
        <v>0</v>
      </c>
      <c r="Q87" s="185">
        <v>3.0000000000000001E-5</v>
      </c>
      <c r="R87" s="185">
        <f>Q87*H87</f>
        <v>3.6000000000000002E-4</v>
      </c>
      <c r="S87" s="185">
        <v>0</v>
      </c>
      <c r="T87" s="186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87" t="s">
        <v>89</v>
      </c>
      <c r="AT87" s="187" t="s">
        <v>130</v>
      </c>
      <c r="AU87" s="187" t="s">
        <v>81</v>
      </c>
      <c r="AY87" s="20" t="s">
        <v>128</v>
      </c>
      <c r="BE87" s="188">
        <f>IF(N87="základní",J87,0)</f>
        <v>0</v>
      </c>
      <c r="BF87" s="188">
        <f>IF(N87="snížená",J87,0)</f>
        <v>0</v>
      </c>
      <c r="BG87" s="188">
        <f>IF(N87="zákl. přenesená",J87,0)</f>
        <v>0</v>
      </c>
      <c r="BH87" s="188">
        <f>IF(N87="sníž. přenesená",J87,0)</f>
        <v>0</v>
      </c>
      <c r="BI87" s="188">
        <f>IF(N87="nulová",J87,0)</f>
        <v>0</v>
      </c>
      <c r="BJ87" s="20" t="s">
        <v>79</v>
      </c>
      <c r="BK87" s="188">
        <f>ROUND(I87*H87,2)</f>
        <v>0</v>
      </c>
      <c r="BL87" s="20" t="s">
        <v>89</v>
      </c>
      <c r="BM87" s="187" t="s">
        <v>1454</v>
      </c>
    </row>
    <row r="88" spans="1:65" s="2" customFormat="1">
      <c r="A88" s="37"/>
      <c r="B88" s="38"/>
      <c r="C88" s="39"/>
      <c r="D88" s="189" t="s">
        <v>136</v>
      </c>
      <c r="E88" s="39"/>
      <c r="F88" s="190" t="s">
        <v>1345</v>
      </c>
      <c r="G88" s="39"/>
      <c r="H88" s="39"/>
      <c r="I88" s="191"/>
      <c r="J88" s="39"/>
      <c r="K88" s="39"/>
      <c r="L88" s="42"/>
      <c r="M88" s="192"/>
      <c r="N88" s="193"/>
      <c r="O88" s="67"/>
      <c r="P88" s="67"/>
      <c r="Q88" s="67"/>
      <c r="R88" s="67"/>
      <c r="S88" s="67"/>
      <c r="T88" s="68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20" t="s">
        <v>136</v>
      </c>
      <c r="AU88" s="20" t="s">
        <v>81</v>
      </c>
    </row>
    <row r="89" spans="1:65" s="2" customFormat="1">
      <c r="A89" s="37"/>
      <c r="B89" s="38"/>
      <c r="C89" s="39"/>
      <c r="D89" s="194" t="s">
        <v>138</v>
      </c>
      <c r="E89" s="39"/>
      <c r="F89" s="195" t="s">
        <v>1346</v>
      </c>
      <c r="G89" s="39"/>
      <c r="H89" s="39"/>
      <c r="I89" s="191"/>
      <c r="J89" s="39"/>
      <c r="K89" s="39"/>
      <c r="L89" s="42"/>
      <c r="M89" s="192"/>
      <c r="N89" s="193"/>
      <c r="O89" s="67"/>
      <c r="P89" s="67"/>
      <c r="Q89" s="67"/>
      <c r="R89" s="67"/>
      <c r="S89" s="67"/>
      <c r="T89" s="68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20" t="s">
        <v>138</v>
      </c>
      <c r="AU89" s="20" t="s">
        <v>81</v>
      </c>
    </row>
    <row r="90" spans="1:65" s="2" customFormat="1" ht="21.75" customHeight="1">
      <c r="A90" s="37"/>
      <c r="B90" s="38"/>
      <c r="C90" s="176" t="s">
        <v>81</v>
      </c>
      <c r="D90" s="176" t="s">
        <v>130</v>
      </c>
      <c r="E90" s="177" t="s">
        <v>1455</v>
      </c>
      <c r="F90" s="178" t="s">
        <v>1456</v>
      </c>
      <c r="G90" s="179" t="s">
        <v>142</v>
      </c>
      <c r="H90" s="180">
        <v>15.25</v>
      </c>
      <c r="I90" s="181"/>
      <c r="J90" s="182">
        <f>ROUND(I90*H90,2)</f>
        <v>0</v>
      </c>
      <c r="K90" s="178" t="s">
        <v>134</v>
      </c>
      <c r="L90" s="42"/>
      <c r="M90" s="183" t="s">
        <v>19</v>
      </c>
      <c r="N90" s="184" t="s">
        <v>43</v>
      </c>
      <c r="O90" s="67"/>
      <c r="P90" s="185">
        <f>O90*H90</f>
        <v>0</v>
      </c>
      <c r="Q90" s="185">
        <v>0</v>
      </c>
      <c r="R90" s="185">
        <f>Q90*H90</f>
        <v>0</v>
      </c>
      <c r="S90" s="185">
        <v>0</v>
      </c>
      <c r="T90" s="186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87" t="s">
        <v>89</v>
      </c>
      <c r="AT90" s="187" t="s">
        <v>130</v>
      </c>
      <c r="AU90" s="187" t="s">
        <v>81</v>
      </c>
      <c r="AY90" s="20" t="s">
        <v>128</v>
      </c>
      <c r="BE90" s="188">
        <f>IF(N90="základní",J90,0)</f>
        <v>0</v>
      </c>
      <c r="BF90" s="188">
        <f>IF(N90="snížená",J90,0)</f>
        <v>0</v>
      </c>
      <c r="BG90" s="188">
        <f>IF(N90="zákl. přenesená",J90,0)</f>
        <v>0</v>
      </c>
      <c r="BH90" s="188">
        <f>IF(N90="sníž. přenesená",J90,0)</f>
        <v>0</v>
      </c>
      <c r="BI90" s="188">
        <f>IF(N90="nulová",J90,0)</f>
        <v>0</v>
      </c>
      <c r="BJ90" s="20" t="s">
        <v>79</v>
      </c>
      <c r="BK90" s="188">
        <f>ROUND(I90*H90,2)</f>
        <v>0</v>
      </c>
      <c r="BL90" s="20" t="s">
        <v>89</v>
      </c>
      <c r="BM90" s="187" t="s">
        <v>1457</v>
      </c>
    </row>
    <row r="91" spans="1:65" s="2" customFormat="1" ht="19.5">
      <c r="A91" s="37"/>
      <c r="B91" s="38"/>
      <c r="C91" s="39"/>
      <c r="D91" s="189" t="s">
        <v>136</v>
      </c>
      <c r="E91" s="39"/>
      <c r="F91" s="190" t="s">
        <v>1458</v>
      </c>
      <c r="G91" s="39"/>
      <c r="H91" s="39"/>
      <c r="I91" s="191"/>
      <c r="J91" s="39"/>
      <c r="K91" s="39"/>
      <c r="L91" s="42"/>
      <c r="M91" s="192"/>
      <c r="N91" s="193"/>
      <c r="O91" s="67"/>
      <c r="P91" s="67"/>
      <c r="Q91" s="67"/>
      <c r="R91" s="67"/>
      <c r="S91" s="67"/>
      <c r="T91" s="68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20" t="s">
        <v>136</v>
      </c>
      <c r="AU91" s="20" t="s">
        <v>81</v>
      </c>
    </row>
    <row r="92" spans="1:65" s="2" customFormat="1">
      <c r="A92" s="37"/>
      <c r="B92" s="38"/>
      <c r="C92" s="39"/>
      <c r="D92" s="194" t="s">
        <v>138</v>
      </c>
      <c r="E92" s="39"/>
      <c r="F92" s="195" t="s">
        <v>1459</v>
      </c>
      <c r="G92" s="39"/>
      <c r="H92" s="39"/>
      <c r="I92" s="191"/>
      <c r="J92" s="39"/>
      <c r="K92" s="39"/>
      <c r="L92" s="42"/>
      <c r="M92" s="192"/>
      <c r="N92" s="193"/>
      <c r="O92" s="67"/>
      <c r="P92" s="67"/>
      <c r="Q92" s="67"/>
      <c r="R92" s="67"/>
      <c r="S92" s="67"/>
      <c r="T92" s="68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20" t="s">
        <v>138</v>
      </c>
      <c r="AU92" s="20" t="s">
        <v>81</v>
      </c>
    </row>
    <row r="93" spans="1:65" s="13" customFormat="1">
      <c r="B93" s="196"/>
      <c r="C93" s="197"/>
      <c r="D93" s="189" t="s">
        <v>146</v>
      </c>
      <c r="E93" s="198" t="s">
        <v>19</v>
      </c>
      <c r="F93" s="199" t="s">
        <v>1460</v>
      </c>
      <c r="G93" s="197"/>
      <c r="H93" s="200">
        <v>15.25</v>
      </c>
      <c r="I93" s="201"/>
      <c r="J93" s="197"/>
      <c r="K93" s="197"/>
      <c r="L93" s="202"/>
      <c r="M93" s="203"/>
      <c r="N93" s="204"/>
      <c r="O93" s="204"/>
      <c r="P93" s="204"/>
      <c r="Q93" s="204"/>
      <c r="R93" s="204"/>
      <c r="S93" s="204"/>
      <c r="T93" s="205"/>
      <c r="AT93" s="206" t="s">
        <v>146</v>
      </c>
      <c r="AU93" s="206" t="s">
        <v>81</v>
      </c>
      <c r="AV93" s="13" t="s">
        <v>81</v>
      </c>
      <c r="AW93" s="13" t="s">
        <v>32</v>
      </c>
      <c r="AX93" s="13" t="s">
        <v>72</v>
      </c>
      <c r="AY93" s="206" t="s">
        <v>128</v>
      </c>
    </row>
    <row r="94" spans="1:65" s="15" customFormat="1">
      <c r="B94" s="221"/>
      <c r="C94" s="222"/>
      <c r="D94" s="189" t="s">
        <v>146</v>
      </c>
      <c r="E94" s="223" t="s">
        <v>19</v>
      </c>
      <c r="F94" s="224" t="s">
        <v>230</v>
      </c>
      <c r="G94" s="222"/>
      <c r="H94" s="225">
        <v>15.25</v>
      </c>
      <c r="I94" s="226"/>
      <c r="J94" s="222"/>
      <c r="K94" s="222"/>
      <c r="L94" s="227"/>
      <c r="M94" s="228"/>
      <c r="N94" s="229"/>
      <c r="O94" s="229"/>
      <c r="P94" s="229"/>
      <c r="Q94" s="229"/>
      <c r="R94" s="229"/>
      <c r="S94" s="229"/>
      <c r="T94" s="230"/>
      <c r="AT94" s="231" t="s">
        <v>146</v>
      </c>
      <c r="AU94" s="231" t="s">
        <v>81</v>
      </c>
      <c r="AV94" s="15" t="s">
        <v>89</v>
      </c>
      <c r="AW94" s="15" t="s">
        <v>32</v>
      </c>
      <c r="AX94" s="15" t="s">
        <v>79</v>
      </c>
      <c r="AY94" s="231" t="s">
        <v>128</v>
      </c>
    </row>
    <row r="95" spans="1:65" s="2" customFormat="1" ht="21.75" customHeight="1">
      <c r="A95" s="37"/>
      <c r="B95" s="38"/>
      <c r="C95" s="176" t="s">
        <v>86</v>
      </c>
      <c r="D95" s="176" t="s">
        <v>130</v>
      </c>
      <c r="E95" s="177" t="s">
        <v>183</v>
      </c>
      <c r="F95" s="178" t="s">
        <v>184</v>
      </c>
      <c r="G95" s="179" t="s">
        <v>142</v>
      </c>
      <c r="H95" s="180">
        <v>15.25</v>
      </c>
      <c r="I95" s="181"/>
      <c r="J95" s="182">
        <f>ROUND(I95*H95,2)</f>
        <v>0</v>
      </c>
      <c r="K95" s="178" t="s">
        <v>134</v>
      </c>
      <c r="L95" s="42"/>
      <c r="M95" s="183" t="s">
        <v>19</v>
      </c>
      <c r="N95" s="184" t="s">
        <v>43</v>
      </c>
      <c r="O95" s="67"/>
      <c r="P95" s="185">
        <f>O95*H95</f>
        <v>0</v>
      </c>
      <c r="Q95" s="185">
        <v>0</v>
      </c>
      <c r="R95" s="185">
        <f>Q95*H95</f>
        <v>0</v>
      </c>
      <c r="S95" s="185">
        <v>0</v>
      </c>
      <c r="T95" s="186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87" t="s">
        <v>89</v>
      </c>
      <c r="AT95" s="187" t="s">
        <v>130</v>
      </c>
      <c r="AU95" s="187" t="s">
        <v>81</v>
      </c>
      <c r="AY95" s="20" t="s">
        <v>128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20" t="s">
        <v>79</v>
      </c>
      <c r="BK95" s="188">
        <f>ROUND(I95*H95,2)</f>
        <v>0</v>
      </c>
      <c r="BL95" s="20" t="s">
        <v>89</v>
      </c>
      <c r="BM95" s="187" t="s">
        <v>1461</v>
      </c>
    </row>
    <row r="96" spans="1:65" s="2" customFormat="1" ht="19.5">
      <c r="A96" s="37"/>
      <c r="B96" s="38"/>
      <c r="C96" s="39"/>
      <c r="D96" s="189" t="s">
        <v>136</v>
      </c>
      <c r="E96" s="39"/>
      <c r="F96" s="190" t="s">
        <v>186</v>
      </c>
      <c r="G96" s="39"/>
      <c r="H96" s="39"/>
      <c r="I96" s="191"/>
      <c r="J96" s="39"/>
      <c r="K96" s="39"/>
      <c r="L96" s="42"/>
      <c r="M96" s="192"/>
      <c r="N96" s="193"/>
      <c r="O96" s="67"/>
      <c r="P96" s="67"/>
      <c r="Q96" s="67"/>
      <c r="R96" s="67"/>
      <c r="S96" s="67"/>
      <c r="T96" s="68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20" t="s">
        <v>136</v>
      </c>
      <c r="AU96" s="20" t="s">
        <v>81</v>
      </c>
    </row>
    <row r="97" spans="1:65" s="2" customFormat="1">
      <c r="A97" s="37"/>
      <c r="B97" s="38"/>
      <c r="C97" s="39"/>
      <c r="D97" s="194" t="s">
        <v>138</v>
      </c>
      <c r="E97" s="39"/>
      <c r="F97" s="195" t="s">
        <v>187</v>
      </c>
      <c r="G97" s="39"/>
      <c r="H97" s="39"/>
      <c r="I97" s="191"/>
      <c r="J97" s="39"/>
      <c r="K97" s="39"/>
      <c r="L97" s="42"/>
      <c r="M97" s="192"/>
      <c r="N97" s="193"/>
      <c r="O97" s="67"/>
      <c r="P97" s="67"/>
      <c r="Q97" s="67"/>
      <c r="R97" s="67"/>
      <c r="S97" s="67"/>
      <c r="T97" s="68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20" t="s">
        <v>138</v>
      </c>
      <c r="AU97" s="20" t="s">
        <v>81</v>
      </c>
    </row>
    <row r="98" spans="1:65" s="13" customFormat="1">
      <c r="B98" s="196"/>
      <c r="C98" s="197"/>
      <c r="D98" s="189" t="s">
        <v>146</v>
      </c>
      <c r="E98" s="198" t="s">
        <v>19</v>
      </c>
      <c r="F98" s="199" t="s">
        <v>1460</v>
      </c>
      <c r="G98" s="197"/>
      <c r="H98" s="200">
        <v>15.25</v>
      </c>
      <c r="I98" s="201"/>
      <c r="J98" s="197"/>
      <c r="K98" s="197"/>
      <c r="L98" s="202"/>
      <c r="M98" s="203"/>
      <c r="N98" s="204"/>
      <c r="O98" s="204"/>
      <c r="P98" s="204"/>
      <c r="Q98" s="204"/>
      <c r="R98" s="204"/>
      <c r="S98" s="204"/>
      <c r="T98" s="205"/>
      <c r="AT98" s="206" t="s">
        <v>146</v>
      </c>
      <c r="AU98" s="206" t="s">
        <v>81</v>
      </c>
      <c r="AV98" s="13" t="s">
        <v>81</v>
      </c>
      <c r="AW98" s="13" t="s">
        <v>32</v>
      </c>
      <c r="AX98" s="13" t="s">
        <v>72</v>
      </c>
      <c r="AY98" s="206" t="s">
        <v>128</v>
      </c>
    </row>
    <row r="99" spans="1:65" s="15" customFormat="1">
      <c r="B99" s="221"/>
      <c r="C99" s="222"/>
      <c r="D99" s="189" t="s">
        <v>146</v>
      </c>
      <c r="E99" s="223" t="s">
        <v>19</v>
      </c>
      <c r="F99" s="224" t="s">
        <v>230</v>
      </c>
      <c r="G99" s="222"/>
      <c r="H99" s="225">
        <v>15.25</v>
      </c>
      <c r="I99" s="226"/>
      <c r="J99" s="222"/>
      <c r="K99" s="222"/>
      <c r="L99" s="227"/>
      <c r="M99" s="228"/>
      <c r="N99" s="229"/>
      <c r="O99" s="229"/>
      <c r="P99" s="229"/>
      <c r="Q99" s="229"/>
      <c r="R99" s="229"/>
      <c r="S99" s="229"/>
      <c r="T99" s="230"/>
      <c r="AT99" s="231" t="s">
        <v>146</v>
      </c>
      <c r="AU99" s="231" t="s">
        <v>81</v>
      </c>
      <c r="AV99" s="15" t="s">
        <v>89</v>
      </c>
      <c r="AW99" s="15" t="s">
        <v>32</v>
      </c>
      <c r="AX99" s="15" t="s">
        <v>79</v>
      </c>
      <c r="AY99" s="231" t="s">
        <v>128</v>
      </c>
    </row>
    <row r="100" spans="1:65" s="2" customFormat="1" ht="16.5" customHeight="1">
      <c r="A100" s="37"/>
      <c r="B100" s="38"/>
      <c r="C100" s="176" t="s">
        <v>89</v>
      </c>
      <c r="D100" s="176" t="s">
        <v>130</v>
      </c>
      <c r="E100" s="177" t="s">
        <v>217</v>
      </c>
      <c r="F100" s="178" t="s">
        <v>218</v>
      </c>
      <c r="G100" s="179" t="s">
        <v>142</v>
      </c>
      <c r="H100" s="180">
        <v>9.1</v>
      </c>
      <c r="I100" s="181"/>
      <c r="J100" s="182">
        <f>ROUND(I100*H100,2)</f>
        <v>0</v>
      </c>
      <c r="K100" s="178" t="s">
        <v>134</v>
      </c>
      <c r="L100" s="42"/>
      <c r="M100" s="183" t="s">
        <v>19</v>
      </c>
      <c r="N100" s="184" t="s">
        <v>43</v>
      </c>
      <c r="O100" s="67"/>
      <c r="P100" s="185">
        <f>O100*H100</f>
        <v>0</v>
      </c>
      <c r="Q100" s="185">
        <v>0</v>
      </c>
      <c r="R100" s="185">
        <f>Q100*H100</f>
        <v>0</v>
      </c>
      <c r="S100" s="185">
        <v>0</v>
      </c>
      <c r="T100" s="186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87" t="s">
        <v>89</v>
      </c>
      <c r="AT100" s="187" t="s">
        <v>130</v>
      </c>
      <c r="AU100" s="187" t="s">
        <v>81</v>
      </c>
      <c r="AY100" s="20" t="s">
        <v>128</v>
      </c>
      <c r="BE100" s="188">
        <f>IF(N100="základní",J100,0)</f>
        <v>0</v>
      </c>
      <c r="BF100" s="188">
        <f>IF(N100="snížená",J100,0)</f>
        <v>0</v>
      </c>
      <c r="BG100" s="188">
        <f>IF(N100="zákl. přenesená",J100,0)</f>
        <v>0</v>
      </c>
      <c r="BH100" s="188">
        <f>IF(N100="sníž. přenesená",J100,0)</f>
        <v>0</v>
      </c>
      <c r="BI100" s="188">
        <f>IF(N100="nulová",J100,0)</f>
        <v>0</v>
      </c>
      <c r="BJ100" s="20" t="s">
        <v>79</v>
      </c>
      <c r="BK100" s="188">
        <f>ROUND(I100*H100,2)</f>
        <v>0</v>
      </c>
      <c r="BL100" s="20" t="s">
        <v>89</v>
      </c>
      <c r="BM100" s="187" t="s">
        <v>1462</v>
      </c>
    </row>
    <row r="101" spans="1:65" s="2" customFormat="1" ht="19.5">
      <c r="A101" s="37"/>
      <c r="B101" s="38"/>
      <c r="C101" s="39"/>
      <c r="D101" s="189" t="s">
        <v>136</v>
      </c>
      <c r="E101" s="39"/>
      <c r="F101" s="190" t="s">
        <v>220</v>
      </c>
      <c r="G101" s="39"/>
      <c r="H101" s="39"/>
      <c r="I101" s="191"/>
      <c r="J101" s="39"/>
      <c r="K101" s="39"/>
      <c r="L101" s="42"/>
      <c r="M101" s="192"/>
      <c r="N101" s="193"/>
      <c r="O101" s="67"/>
      <c r="P101" s="67"/>
      <c r="Q101" s="67"/>
      <c r="R101" s="67"/>
      <c r="S101" s="67"/>
      <c r="T101" s="68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20" t="s">
        <v>136</v>
      </c>
      <c r="AU101" s="20" t="s">
        <v>81</v>
      </c>
    </row>
    <row r="102" spans="1:65" s="2" customFormat="1">
      <c r="A102" s="37"/>
      <c r="B102" s="38"/>
      <c r="C102" s="39"/>
      <c r="D102" s="194" t="s">
        <v>138</v>
      </c>
      <c r="E102" s="39"/>
      <c r="F102" s="195" t="s">
        <v>221</v>
      </c>
      <c r="G102" s="39"/>
      <c r="H102" s="39"/>
      <c r="I102" s="191"/>
      <c r="J102" s="39"/>
      <c r="K102" s="39"/>
      <c r="L102" s="42"/>
      <c r="M102" s="192"/>
      <c r="N102" s="193"/>
      <c r="O102" s="67"/>
      <c r="P102" s="67"/>
      <c r="Q102" s="67"/>
      <c r="R102" s="67"/>
      <c r="S102" s="67"/>
      <c r="T102" s="68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20" t="s">
        <v>138</v>
      </c>
      <c r="AU102" s="20" t="s">
        <v>81</v>
      </c>
    </row>
    <row r="103" spans="1:65" s="13" customFormat="1">
      <c r="B103" s="196"/>
      <c r="C103" s="197"/>
      <c r="D103" s="189" t="s">
        <v>146</v>
      </c>
      <c r="E103" s="198" t="s">
        <v>19</v>
      </c>
      <c r="F103" s="199" t="s">
        <v>1463</v>
      </c>
      <c r="G103" s="197"/>
      <c r="H103" s="200">
        <v>9.1</v>
      </c>
      <c r="I103" s="201"/>
      <c r="J103" s="197"/>
      <c r="K103" s="197"/>
      <c r="L103" s="202"/>
      <c r="M103" s="203"/>
      <c r="N103" s="204"/>
      <c r="O103" s="204"/>
      <c r="P103" s="204"/>
      <c r="Q103" s="204"/>
      <c r="R103" s="204"/>
      <c r="S103" s="204"/>
      <c r="T103" s="205"/>
      <c r="AT103" s="206" t="s">
        <v>146</v>
      </c>
      <c r="AU103" s="206" t="s">
        <v>81</v>
      </c>
      <c r="AV103" s="13" t="s">
        <v>81</v>
      </c>
      <c r="AW103" s="13" t="s">
        <v>32</v>
      </c>
      <c r="AX103" s="13" t="s">
        <v>72</v>
      </c>
      <c r="AY103" s="206" t="s">
        <v>128</v>
      </c>
    </row>
    <row r="104" spans="1:65" s="15" customFormat="1">
      <c r="B104" s="221"/>
      <c r="C104" s="222"/>
      <c r="D104" s="189" t="s">
        <v>146</v>
      </c>
      <c r="E104" s="223" t="s">
        <v>19</v>
      </c>
      <c r="F104" s="224" t="s">
        <v>230</v>
      </c>
      <c r="G104" s="222"/>
      <c r="H104" s="225">
        <v>9.1</v>
      </c>
      <c r="I104" s="226"/>
      <c r="J104" s="222"/>
      <c r="K104" s="222"/>
      <c r="L104" s="227"/>
      <c r="M104" s="228"/>
      <c r="N104" s="229"/>
      <c r="O104" s="229"/>
      <c r="P104" s="229"/>
      <c r="Q104" s="229"/>
      <c r="R104" s="229"/>
      <c r="S104" s="229"/>
      <c r="T104" s="230"/>
      <c r="AT104" s="231" t="s">
        <v>146</v>
      </c>
      <c r="AU104" s="231" t="s">
        <v>81</v>
      </c>
      <c r="AV104" s="15" t="s">
        <v>89</v>
      </c>
      <c r="AW104" s="15" t="s">
        <v>32</v>
      </c>
      <c r="AX104" s="15" t="s">
        <v>79</v>
      </c>
      <c r="AY104" s="231" t="s">
        <v>128</v>
      </c>
    </row>
    <row r="105" spans="1:65" s="2" customFormat="1" ht="16.5" customHeight="1">
      <c r="A105" s="37"/>
      <c r="B105" s="38"/>
      <c r="C105" s="176" t="s">
        <v>92</v>
      </c>
      <c r="D105" s="176" t="s">
        <v>130</v>
      </c>
      <c r="E105" s="177" t="s">
        <v>1376</v>
      </c>
      <c r="F105" s="178" t="s">
        <v>1377</v>
      </c>
      <c r="G105" s="179" t="s">
        <v>142</v>
      </c>
      <c r="H105" s="180">
        <v>3.07</v>
      </c>
      <c r="I105" s="181"/>
      <c r="J105" s="182">
        <f>ROUND(I105*H105,2)</f>
        <v>0</v>
      </c>
      <c r="K105" s="178" t="s">
        <v>134</v>
      </c>
      <c r="L105" s="42"/>
      <c r="M105" s="183" t="s">
        <v>19</v>
      </c>
      <c r="N105" s="184" t="s">
        <v>43</v>
      </c>
      <c r="O105" s="67"/>
      <c r="P105" s="185">
        <f>O105*H105</f>
        <v>0</v>
      </c>
      <c r="Q105" s="185">
        <v>0</v>
      </c>
      <c r="R105" s="185">
        <f>Q105*H105</f>
        <v>0</v>
      </c>
      <c r="S105" s="185">
        <v>0</v>
      </c>
      <c r="T105" s="186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87" t="s">
        <v>89</v>
      </c>
      <c r="AT105" s="187" t="s">
        <v>130</v>
      </c>
      <c r="AU105" s="187" t="s">
        <v>81</v>
      </c>
      <c r="AY105" s="20" t="s">
        <v>128</v>
      </c>
      <c r="BE105" s="188">
        <f>IF(N105="základní",J105,0)</f>
        <v>0</v>
      </c>
      <c r="BF105" s="188">
        <f>IF(N105="snížená",J105,0)</f>
        <v>0</v>
      </c>
      <c r="BG105" s="188">
        <f>IF(N105="zákl. přenesená",J105,0)</f>
        <v>0</v>
      </c>
      <c r="BH105" s="188">
        <f>IF(N105="sníž. přenesená",J105,0)</f>
        <v>0</v>
      </c>
      <c r="BI105" s="188">
        <f>IF(N105="nulová",J105,0)</f>
        <v>0</v>
      </c>
      <c r="BJ105" s="20" t="s">
        <v>79</v>
      </c>
      <c r="BK105" s="188">
        <f>ROUND(I105*H105,2)</f>
        <v>0</v>
      </c>
      <c r="BL105" s="20" t="s">
        <v>89</v>
      </c>
      <c r="BM105" s="187" t="s">
        <v>1464</v>
      </c>
    </row>
    <row r="106" spans="1:65" s="2" customFormat="1" ht="19.5">
      <c r="A106" s="37"/>
      <c r="B106" s="38"/>
      <c r="C106" s="39"/>
      <c r="D106" s="189" t="s">
        <v>136</v>
      </c>
      <c r="E106" s="39"/>
      <c r="F106" s="190" t="s">
        <v>1379</v>
      </c>
      <c r="G106" s="39"/>
      <c r="H106" s="39"/>
      <c r="I106" s="191"/>
      <c r="J106" s="39"/>
      <c r="K106" s="39"/>
      <c r="L106" s="42"/>
      <c r="M106" s="192"/>
      <c r="N106" s="193"/>
      <c r="O106" s="67"/>
      <c r="P106" s="67"/>
      <c r="Q106" s="67"/>
      <c r="R106" s="67"/>
      <c r="S106" s="67"/>
      <c r="T106" s="68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20" t="s">
        <v>136</v>
      </c>
      <c r="AU106" s="20" t="s">
        <v>81</v>
      </c>
    </row>
    <row r="107" spans="1:65" s="2" customFormat="1">
      <c r="A107" s="37"/>
      <c r="B107" s="38"/>
      <c r="C107" s="39"/>
      <c r="D107" s="194" t="s">
        <v>138</v>
      </c>
      <c r="E107" s="39"/>
      <c r="F107" s="195" t="s">
        <v>1380</v>
      </c>
      <c r="G107" s="39"/>
      <c r="H107" s="39"/>
      <c r="I107" s="191"/>
      <c r="J107" s="39"/>
      <c r="K107" s="39"/>
      <c r="L107" s="42"/>
      <c r="M107" s="192"/>
      <c r="N107" s="193"/>
      <c r="O107" s="67"/>
      <c r="P107" s="67"/>
      <c r="Q107" s="67"/>
      <c r="R107" s="67"/>
      <c r="S107" s="67"/>
      <c r="T107" s="68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20" t="s">
        <v>138</v>
      </c>
      <c r="AU107" s="20" t="s">
        <v>81</v>
      </c>
    </row>
    <row r="108" spans="1:65" s="13" customFormat="1">
      <c r="B108" s="196"/>
      <c r="C108" s="197"/>
      <c r="D108" s="189" t="s">
        <v>146</v>
      </c>
      <c r="E108" s="198" t="s">
        <v>19</v>
      </c>
      <c r="F108" s="199" t="s">
        <v>1465</v>
      </c>
      <c r="G108" s="197"/>
      <c r="H108" s="200">
        <v>3.07</v>
      </c>
      <c r="I108" s="201"/>
      <c r="J108" s="197"/>
      <c r="K108" s="197"/>
      <c r="L108" s="202"/>
      <c r="M108" s="203"/>
      <c r="N108" s="204"/>
      <c r="O108" s="204"/>
      <c r="P108" s="204"/>
      <c r="Q108" s="204"/>
      <c r="R108" s="204"/>
      <c r="S108" s="204"/>
      <c r="T108" s="205"/>
      <c r="AT108" s="206" t="s">
        <v>146</v>
      </c>
      <c r="AU108" s="206" t="s">
        <v>81</v>
      </c>
      <c r="AV108" s="13" t="s">
        <v>81</v>
      </c>
      <c r="AW108" s="13" t="s">
        <v>32</v>
      </c>
      <c r="AX108" s="13" t="s">
        <v>72</v>
      </c>
      <c r="AY108" s="206" t="s">
        <v>128</v>
      </c>
    </row>
    <row r="109" spans="1:65" s="15" customFormat="1">
      <c r="B109" s="221"/>
      <c r="C109" s="222"/>
      <c r="D109" s="189" t="s">
        <v>146</v>
      </c>
      <c r="E109" s="223" t="s">
        <v>19</v>
      </c>
      <c r="F109" s="224" t="s">
        <v>230</v>
      </c>
      <c r="G109" s="222"/>
      <c r="H109" s="225">
        <v>3.07</v>
      </c>
      <c r="I109" s="226"/>
      <c r="J109" s="222"/>
      <c r="K109" s="222"/>
      <c r="L109" s="227"/>
      <c r="M109" s="228"/>
      <c r="N109" s="229"/>
      <c r="O109" s="229"/>
      <c r="P109" s="229"/>
      <c r="Q109" s="229"/>
      <c r="R109" s="229"/>
      <c r="S109" s="229"/>
      <c r="T109" s="230"/>
      <c r="AT109" s="231" t="s">
        <v>146</v>
      </c>
      <c r="AU109" s="231" t="s">
        <v>81</v>
      </c>
      <c r="AV109" s="15" t="s">
        <v>89</v>
      </c>
      <c r="AW109" s="15" t="s">
        <v>32</v>
      </c>
      <c r="AX109" s="15" t="s">
        <v>79</v>
      </c>
      <c r="AY109" s="231" t="s">
        <v>128</v>
      </c>
    </row>
    <row r="110" spans="1:65" s="2" customFormat="1" ht="16.5" customHeight="1">
      <c r="A110" s="37"/>
      <c r="B110" s="38"/>
      <c r="C110" s="232" t="s">
        <v>95</v>
      </c>
      <c r="D110" s="232" t="s">
        <v>353</v>
      </c>
      <c r="E110" s="233" t="s">
        <v>1382</v>
      </c>
      <c r="F110" s="234" t="s">
        <v>1383</v>
      </c>
      <c r="G110" s="235" t="s">
        <v>209</v>
      </c>
      <c r="H110" s="236">
        <v>6.14</v>
      </c>
      <c r="I110" s="237"/>
      <c r="J110" s="238">
        <f>ROUND(I110*H110,2)</f>
        <v>0</v>
      </c>
      <c r="K110" s="234" t="s">
        <v>134</v>
      </c>
      <c r="L110" s="239"/>
      <c r="M110" s="240" t="s">
        <v>19</v>
      </c>
      <c r="N110" s="241" t="s">
        <v>43</v>
      </c>
      <c r="O110" s="67"/>
      <c r="P110" s="185">
        <f>O110*H110</f>
        <v>0</v>
      </c>
      <c r="Q110" s="185">
        <v>1</v>
      </c>
      <c r="R110" s="185">
        <f>Q110*H110</f>
        <v>6.14</v>
      </c>
      <c r="S110" s="185">
        <v>0</v>
      </c>
      <c r="T110" s="186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87" t="s">
        <v>214</v>
      </c>
      <c r="AT110" s="187" t="s">
        <v>353</v>
      </c>
      <c r="AU110" s="187" t="s">
        <v>81</v>
      </c>
      <c r="AY110" s="20" t="s">
        <v>128</v>
      </c>
      <c r="BE110" s="188">
        <f>IF(N110="základní",J110,0)</f>
        <v>0</v>
      </c>
      <c r="BF110" s="188">
        <f>IF(N110="snížená",J110,0)</f>
        <v>0</v>
      </c>
      <c r="BG110" s="188">
        <f>IF(N110="zákl. přenesená",J110,0)</f>
        <v>0</v>
      </c>
      <c r="BH110" s="188">
        <f>IF(N110="sníž. přenesená",J110,0)</f>
        <v>0</v>
      </c>
      <c r="BI110" s="188">
        <f>IF(N110="nulová",J110,0)</f>
        <v>0</v>
      </c>
      <c r="BJ110" s="20" t="s">
        <v>79</v>
      </c>
      <c r="BK110" s="188">
        <f>ROUND(I110*H110,2)</f>
        <v>0</v>
      </c>
      <c r="BL110" s="20" t="s">
        <v>89</v>
      </c>
      <c r="BM110" s="187" t="s">
        <v>1466</v>
      </c>
    </row>
    <row r="111" spans="1:65" s="2" customFormat="1">
      <c r="A111" s="37"/>
      <c r="B111" s="38"/>
      <c r="C111" s="39"/>
      <c r="D111" s="189" t="s">
        <v>136</v>
      </c>
      <c r="E111" s="39"/>
      <c r="F111" s="190" t="s">
        <v>1383</v>
      </c>
      <c r="G111" s="39"/>
      <c r="H111" s="39"/>
      <c r="I111" s="191"/>
      <c r="J111" s="39"/>
      <c r="K111" s="39"/>
      <c r="L111" s="42"/>
      <c r="M111" s="192"/>
      <c r="N111" s="193"/>
      <c r="O111" s="67"/>
      <c r="P111" s="67"/>
      <c r="Q111" s="67"/>
      <c r="R111" s="67"/>
      <c r="S111" s="67"/>
      <c r="T111" s="68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20" t="s">
        <v>136</v>
      </c>
      <c r="AU111" s="20" t="s">
        <v>81</v>
      </c>
    </row>
    <row r="112" spans="1:65" s="13" customFormat="1">
      <c r="B112" s="196"/>
      <c r="C112" s="197"/>
      <c r="D112" s="189" t="s">
        <v>146</v>
      </c>
      <c r="E112" s="197"/>
      <c r="F112" s="199" t="s">
        <v>1467</v>
      </c>
      <c r="G112" s="197"/>
      <c r="H112" s="200">
        <v>6.14</v>
      </c>
      <c r="I112" s="201"/>
      <c r="J112" s="197"/>
      <c r="K112" s="197"/>
      <c r="L112" s="202"/>
      <c r="M112" s="203"/>
      <c r="N112" s="204"/>
      <c r="O112" s="204"/>
      <c r="P112" s="204"/>
      <c r="Q112" s="204"/>
      <c r="R112" s="204"/>
      <c r="S112" s="204"/>
      <c r="T112" s="205"/>
      <c r="AT112" s="206" t="s">
        <v>146</v>
      </c>
      <c r="AU112" s="206" t="s">
        <v>81</v>
      </c>
      <c r="AV112" s="13" t="s">
        <v>81</v>
      </c>
      <c r="AW112" s="13" t="s">
        <v>4</v>
      </c>
      <c r="AX112" s="13" t="s">
        <v>79</v>
      </c>
      <c r="AY112" s="206" t="s">
        <v>128</v>
      </c>
    </row>
    <row r="113" spans="1:65" s="12" customFormat="1" ht="22.9" customHeight="1">
      <c r="B113" s="160"/>
      <c r="C113" s="161"/>
      <c r="D113" s="162" t="s">
        <v>71</v>
      </c>
      <c r="E113" s="174" t="s">
        <v>89</v>
      </c>
      <c r="F113" s="174" t="s">
        <v>1395</v>
      </c>
      <c r="G113" s="161"/>
      <c r="H113" s="161"/>
      <c r="I113" s="164"/>
      <c r="J113" s="175">
        <f>BK113</f>
        <v>0</v>
      </c>
      <c r="K113" s="161"/>
      <c r="L113" s="166"/>
      <c r="M113" s="167"/>
      <c r="N113" s="168"/>
      <c r="O113" s="168"/>
      <c r="P113" s="169">
        <f>SUM(P114:P118)</f>
        <v>0</v>
      </c>
      <c r="Q113" s="168"/>
      <c r="R113" s="169">
        <f>SUM(R114:R118)</f>
        <v>0</v>
      </c>
      <c r="S113" s="168"/>
      <c r="T113" s="170">
        <f>SUM(T114:T118)</f>
        <v>0</v>
      </c>
      <c r="AR113" s="171" t="s">
        <v>79</v>
      </c>
      <c r="AT113" s="172" t="s">
        <v>71</v>
      </c>
      <c r="AU113" s="172" t="s">
        <v>79</v>
      </c>
      <c r="AY113" s="171" t="s">
        <v>128</v>
      </c>
      <c r="BK113" s="173">
        <f>SUM(BK114:BK118)</f>
        <v>0</v>
      </c>
    </row>
    <row r="114" spans="1:65" s="2" customFormat="1" ht="16.5" customHeight="1">
      <c r="A114" s="37"/>
      <c r="B114" s="38"/>
      <c r="C114" s="176" t="s">
        <v>98</v>
      </c>
      <c r="D114" s="176" t="s">
        <v>130</v>
      </c>
      <c r="E114" s="177" t="s">
        <v>1396</v>
      </c>
      <c r="F114" s="178" t="s">
        <v>1397</v>
      </c>
      <c r="G114" s="179" t="s">
        <v>142</v>
      </c>
      <c r="H114" s="180">
        <v>1.62</v>
      </c>
      <c r="I114" s="181"/>
      <c r="J114" s="182">
        <f>ROUND(I114*H114,2)</f>
        <v>0</v>
      </c>
      <c r="K114" s="178" t="s">
        <v>134</v>
      </c>
      <c r="L114" s="42"/>
      <c r="M114" s="183" t="s">
        <v>19</v>
      </c>
      <c r="N114" s="184" t="s">
        <v>43</v>
      </c>
      <c r="O114" s="67"/>
      <c r="P114" s="185">
        <f>O114*H114</f>
        <v>0</v>
      </c>
      <c r="Q114" s="185">
        <v>0</v>
      </c>
      <c r="R114" s="185">
        <f>Q114*H114</f>
        <v>0</v>
      </c>
      <c r="S114" s="185">
        <v>0</v>
      </c>
      <c r="T114" s="186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87" t="s">
        <v>89</v>
      </c>
      <c r="AT114" s="187" t="s">
        <v>130</v>
      </c>
      <c r="AU114" s="187" t="s">
        <v>81</v>
      </c>
      <c r="AY114" s="20" t="s">
        <v>128</v>
      </c>
      <c r="BE114" s="188">
        <f>IF(N114="základní",J114,0)</f>
        <v>0</v>
      </c>
      <c r="BF114" s="188">
        <f>IF(N114="snížená",J114,0)</f>
        <v>0</v>
      </c>
      <c r="BG114" s="188">
        <f>IF(N114="zákl. přenesená",J114,0)</f>
        <v>0</v>
      </c>
      <c r="BH114" s="188">
        <f>IF(N114="sníž. přenesená",J114,0)</f>
        <v>0</v>
      </c>
      <c r="BI114" s="188">
        <f>IF(N114="nulová",J114,0)</f>
        <v>0</v>
      </c>
      <c r="BJ114" s="20" t="s">
        <v>79</v>
      </c>
      <c r="BK114" s="188">
        <f>ROUND(I114*H114,2)</f>
        <v>0</v>
      </c>
      <c r="BL114" s="20" t="s">
        <v>89</v>
      </c>
      <c r="BM114" s="187" t="s">
        <v>1468</v>
      </c>
    </row>
    <row r="115" spans="1:65" s="2" customFormat="1">
      <c r="A115" s="37"/>
      <c r="B115" s="38"/>
      <c r="C115" s="39"/>
      <c r="D115" s="189" t="s">
        <v>136</v>
      </c>
      <c r="E115" s="39"/>
      <c r="F115" s="190" t="s">
        <v>1399</v>
      </c>
      <c r="G115" s="39"/>
      <c r="H115" s="39"/>
      <c r="I115" s="191"/>
      <c r="J115" s="39"/>
      <c r="K115" s="39"/>
      <c r="L115" s="42"/>
      <c r="M115" s="192"/>
      <c r="N115" s="193"/>
      <c r="O115" s="67"/>
      <c r="P115" s="67"/>
      <c r="Q115" s="67"/>
      <c r="R115" s="67"/>
      <c r="S115" s="67"/>
      <c r="T115" s="68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20" t="s">
        <v>136</v>
      </c>
      <c r="AU115" s="20" t="s">
        <v>81</v>
      </c>
    </row>
    <row r="116" spans="1:65" s="2" customFormat="1">
      <c r="A116" s="37"/>
      <c r="B116" s="38"/>
      <c r="C116" s="39"/>
      <c r="D116" s="194" t="s">
        <v>138</v>
      </c>
      <c r="E116" s="39"/>
      <c r="F116" s="195" t="s">
        <v>1400</v>
      </c>
      <c r="G116" s="39"/>
      <c r="H116" s="39"/>
      <c r="I116" s="191"/>
      <c r="J116" s="39"/>
      <c r="K116" s="39"/>
      <c r="L116" s="42"/>
      <c r="M116" s="192"/>
      <c r="N116" s="193"/>
      <c r="O116" s="67"/>
      <c r="P116" s="67"/>
      <c r="Q116" s="67"/>
      <c r="R116" s="67"/>
      <c r="S116" s="67"/>
      <c r="T116" s="68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20" t="s">
        <v>138</v>
      </c>
      <c r="AU116" s="20" t="s">
        <v>81</v>
      </c>
    </row>
    <row r="117" spans="1:65" s="13" customFormat="1">
      <c r="B117" s="196"/>
      <c r="C117" s="197"/>
      <c r="D117" s="189" t="s">
        <v>146</v>
      </c>
      <c r="E117" s="198" t="s">
        <v>19</v>
      </c>
      <c r="F117" s="199" t="s">
        <v>1469</v>
      </c>
      <c r="G117" s="197"/>
      <c r="H117" s="200">
        <v>1.62</v>
      </c>
      <c r="I117" s="201"/>
      <c r="J117" s="197"/>
      <c r="K117" s="197"/>
      <c r="L117" s="202"/>
      <c r="M117" s="203"/>
      <c r="N117" s="204"/>
      <c r="O117" s="204"/>
      <c r="P117" s="204"/>
      <c r="Q117" s="204"/>
      <c r="R117" s="204"/>
      <c r="S117" s="204"/>
      <c r="T117" s="205"/>
      <c r="AT117" s="206" t="s">
        <v>146</v>
      </c>
      <c r="AU117" s="206" t="s">
        <v>81</v>
      </c>
      <c r="AV117" s="13" t="s">
        <v>81</v>
      </c>
      <c r="AW117" s="13" t="s">
        <v>32</v>
      </c>
      <c r="AX117" s="13" t="s">
        <v>72</v>
      </c>
      <c r="AY117" s="206" t="s">
        <v>128</v>
      </c>
    </row>
    <row r="118" spans="1:65" s="15" customFormat="1">
      <c r="B118" s="221"/>
      <c r="C118" s="222"/>
      <c r="D118" s="189" t="s">
        <v>146</v>
      </c>
      <c r="E118" s="223" t="s">
        <v>19</v>
      </c>
      <c r="F118" s="224" t="s">
        <v>230</v>
      </c>
      <c r="G118" s="222"/>
      <c r="H118" s="225">
        <v>1.62</v>
      </c>
      <c r="I118" s="226"/>
      <c r="J118" s="222"/>
      <c r="K118" s="222"/>
      <c r="L118" s="227"/>
      <c r="M118" s="228"/>
      <c r="N118" s="229"/>
      <c r="O118" s="229"/>
      <c r="P118" s="229"/>
      <c r="Q118" s="229"/>
      <c r="R118" s="229"/>
      <c r="S118" s="229"/>
      <c r="T118" s="230"/>
      <c r="AT118" s="231" t="s">
        <v>146</v>
      </c>
      <c r="AU118" s="231" t="s">
        <v>81</v>
      </c>
      <c r="AV118" s="15" t="s">
        <v>89</v>
      </c>
      <c r="AW118" s="15" t="s">
        <v>32</v>
      </c>
      <c r="AX118" s="15" t="s">
        <v>79</v>
      </c>
      <c r="AY118" s="231" t="s">
        <v>128</v>
      </c>
    </row>
    <row r="119" spans="1:65" s="12" customFormat="1" ht="22.9" customHeight="1">
      <c r="B119" s="160"/>
      <c r="C119" s="161"/>
      <c r="D119" s="162" t="s">
        <v>71</v>
      </c>
      <c r="E119" s="174" t="s">
        <v>214</v>
      </c>
      <c r="F119" s="174" t="s">
        <v>1246</v>
      </c>
      <c r="G119" s="161"/>
      <c r="H119" s="161"/>
      <c r="I119" s="164"/>
      <c r="J119" s="175">
        <f>BK119</f>
        <v>0</v>
      </c>
      <c r="K119" s="161"/>
      <c r="L119" s="166"/>
      <c r="M119" s="167"/>
      <c r="N119" s="168"/>
      <c r="O119" s="168"/>
      <c r="P119" s="169">
        <f>SUM(P120:P166)</f>
        <v>0</v>
      </c>
      <c r="Q119" s="168"/>
      <c r="R119" s="169">
        <f>SUM(R120:R166)</f>
        <v>1.996761E-2</v>
      </c>
      <c r="S119" s="168"/>
      <c r="T119" s="170">
        <f>SUM(T120:T166)</f>
        <v>0</v>
      </c>
      <c r="AR119" s="171" t="s">
        <v>79</v>
      </c>
      <c r="AT119" s="172" t="s">
        <v>71</v>
      </c>
      <c r="AU119" s="172" t="s">
        <v>79</v>
      </c>
      <c r="AY119" s="171" t="s">
        <v>128</v>
      </c>
      <c r="BK119" s="173">
        <f>SUM(BK120:BK166)</f>
        <v>0</v>
      </c>
    </row>
    <row r="120" spans="1:65" s="2" customFormat="1" ht="16.5" customHeight="1">
      <c r="A120" s="37"/>
      <c r="B120" s="38"/>
      <c r="C120" s="176" t="s">
        <v>214</v>
      </c>
      <c r="D120" s="176" t="s">
        <v>130</v>
      </c>
      <c r="E120" s="177" t="s">
        <v>1470</v>
      </c>
      <c r="F120" s="178" t="s">
        <v>1471</v>
      </c>
      <c r="G120" s="179" t="s">
        <v>571</v>
      </c>
      <c r="H120" s="180">
        <v>19.55</v>
      </c>
      <c r="I120" s="181"/>
      <c r="J120" s="182">
        <f>ROUND(I120*H120,2)</f>
        <v>0</v>
      </c>
      <c r="K120" s="178" t="s">
        <v>134</v>
      </c>
      <c r="L120" s="42"/>
      <c r="M120" s="183" t="s">
        <v>19</v>
      </c>
      <c r="N120" s="184" t="s">
        <v>43</v>
      </c>
      <c r="O120" s="67"/>
      <c r="P120" s="185">
        <f>O120*H120</f>
        <v>0</v>
      </c>
      <c r="Q120" s="185">
        <v>0</v>
      </c>
      <c r="R120" s="185">
        <f>Q120*H120</f>
        <v>0</v>
      </c>
      <c r="S120" s="185">
        <v>0</v>
      </c>
      <c r="T120" s="186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87" t="s">
        <v>89</v>
      </c>
      <c r="AT120" s="187" t="s">
        <v>130</v>
      </c>
      <c r="AU120" s="187" t="s">
        <v>81</v>
      </c>
      <c r="AY120" s="20" t="s">
        <v>128</v>
      </c>
      <c r="BE120" s="188">
        <f>IF(N120="základní",J120,0)</f>
        <v>0</v>
      </c>
      <c r="BF120" s="188">
        <f>IF(N120="snížená",J120,0)</f>
        <v>0</v>
      </c>
      <c r="BG120" s="188">
        <f>IF(N120="zákl. přenesená",J120,0)</f>
        <v>0</v>
      </c>
      <c r="BH120" s="188">
        <f>IF(N120="sníž. přenesená",J120,0)</f>
        <v>0</v>
      </c>
      <c r="BI120" s="188">
        <f>IF(N120="nulová",J120,0)</f>
        <v>0</v>
      </c>
      <c r="BJ120" s="20" t="s">
        <v>79</v>
      </c>
      <c r="BK120" s="188">
        <f>ROUND(I120*H120,2)</f>
        <v>0</v>
      </c>
      <c r="BL120" s="20" t="s">
        <v>89</v>
      </c>
      <c r="BM120" s="187" t="s">
        <v>1472</v>
      </c>
    </row>
    <row r="121" spans="1:65" s="2" customFormat="1" ht="19.5">
      <c r="A121" s="37"/>
      <c r="B121" s="38"/>
      <c r="C121" s="39"/>
      <c r="D121" s="189" t="s">
        <v>136</v>
      </c>
      <c r="E121" s="39"/>
      <c r="F121" s="190" t="s">
        <v>1473</v>
      </c>
      <c r="G121" s="39"/>
      <c r="H121" s="39"/>
      <c r="I121" s="191"/>
      <c r="J121" s="39"/>
      <c r="K121" s="39"/>
      <c r="L121" s="42"/>
      <c r="M121" s="192"/>
      <c r="N121" s="193"/>
      <c r="O121" s="67"/>
      <c r="P121" s="67"/>
      <c r="Q121" s="67"/>
      <c r="R121" s="67"/>
      <c r="S121" s="67"/>
      <c r="T121" s="68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20" t="s">
        <v>136</v>
      </c>
      <c r="AU121" s="20" t="s">
        <v>81</v>
      </c>
    </row>
    <row r="122" spans="1:65" s="2" customFormat="1">
      <c r="A122" s="37"/>
      <c r="B122" s="38"/>
      <c r="C122" s="39"/>
      <c r="D122" s="194" t="s">
        <v>138</v>
      </c>
      <c r="E122" s="39"/>
      <c r="F122" s="195" t="s">
        <v>1474</v>
      </c>
      <c r="G122" s="39"/>
      <c r="H122" s="39"/>
      <c r="I122" s="191"/>
      <c r="J122" s="39"/>
      <c r="K122" s="39"/>
      <c r="L122" s="42"/>
      <c r="M122" s="192"/>
      <c r="N122" s="193"/>
      <c r="O122" s="67"/>
      <c r="P122" s="67"/>
      <c r="Q122" s="67"/>
      <c r="R122" s="67"/>
      <c r="S122" s="67"/>
      <c r="T122" s="68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20" t="s">
        <v>138</v>
      </c>
      <c r="AU122" s="20" t="s">
        <v>81</v>
      </c>
    </row>
    <row r="123" spans="1:65" s="2" customFormat="1" ht="16.5" customHeight="1">
      <c r="A123" s="37"/>
      <c r="B123" s="38"/>
      <c r="C123" s="232" t="s">
        <v>216</v>
      </c>
      <c r="D123" s="232" t="s">
        <v>353</v>
      </c>
      <c r="E123" s="233" t="s">
        <v>1475</v>
      </c>
      <c r="F123" s="234" t="s">
        <v>1476</v>
      </c>
      <c r="G123" s="235" t="s">
        <v>571</v>
      </c>
      <c r="H123" s="236">
        <v>19.843</v>
      </c>
      <c r="I123" s="237"/>
      <c r="J123" s="238">
        <f>ROUND(I123*H123,2)</f>
        <v>0</v>
      </c>
      <c r="K123" s="234" t="s">
        <v>134</v>
      </c>
      <c r="L123" s="239"/>
      <c r="M123" s="240" t="s">
        <v>19</v>
      </c>
      <c r="N123" s="241" t="s">
        <v>43</v>
      </c>
      <c r="O123" s="67"/>
      <c r="P123" s="185">
        <f>O123*H123</f>
        <v>0</v>
      </c>
      <c r="Q123" s="185">
        <v>2.7E-4</v>
      </c>
      <c r="R123" s="185">
        <f>Q123*H123</f>
        <v>5.3576099999999996E-3</v>
      </c>
      <c r="S123" s="185">
        <v>0</v>
      </c>
      <c r="T123" s="186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7" t="s">
        <v>214</v>
      </c>
      <c r="AT123" s="187" t="s">
        <v>353</v>
      </c>
      <c r="AU123" s="187" t="s">
        <v>81</v>
      </c>
      <c r="AY123" s="20" t="s">
        <v>128</v>
      </c>
      <c r="BE123" s="188">
        <f>IF(N123="základní",J123,0)</f>
        <v>0</v>
      </c>
      <c r="BF123" s="188">
        <f>IF(N123="snížená",J123,0)</f>
        <v>0</v>
      </c>
      <c r="BG123" s="188">
        <f>IF(N123="zákl. přenesená",J123,0)</f>
        <v>0</v>
      </c>
      <c r="BH123" s="188">
        <f>IF(N123="sníž. přenesená",J123,0)</f>
        <v>0</v>
      </c>
      <c r="BI123" s="188">
        <f>IF(N123="nulová",J123,0)</f>
        <v>0</v>
      </c>
      <c r="BJ123" s="20" t="s">
        <v>79</v>
      </c>
      <c r="BK123" s="188">
        <f>ROUND(I123*H123,2)</f>
        <v>0</v>
      </c>
      <c r="BL123" s="20" t="s">
        <v>89</v>
      </c>
      <c r="BM123" s="187" t="s">
        <v>1477</v>
      </c>
    </row>
    <row r="124" spans="1:65" s="2" customFormat="1">
      <c r="A124" s="37"/>
      <c r="B124" s="38"/>
      <c r="C124" s="39"/>
      <c r="D124" s="189" t="s">
        <v>136</v>
      </c>
      <c r="E124" s="39"/>
      <c r="F124" s="190" t="s">
        <v>1476</v>
      </c>
      <c r="G124" s="39"/>
      <c r="H124" s="39"/>
      <c r="I124" s="191"/>
      <c r="J124" s="39"/>
      <c r="K124" s="39"/>
      <c r="L124" s="42"/>
      <c r="M124" s="192"/>
      <c r="N124" s="193"/>
      <c r="O124" s="67"/>
      <c r="P124" s="67"/>
      <c r="Q124" s="67"/>
      <c r="R124" s="67"/>
      <c r="S124" s="67"/>
      <c r="T124" s="68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20" t="s">
        <v>136</v>
      </c>
      <c r="AU124" s="20" t="s">
        <v>81</v>
      </c>
    </row>
    <row r="125" spans="1:65" s="13" customFormat="1">
      <c r="B125" s="196"/>
      <c r="C125" s="197"/>
      <c r="D125" s="189" t="s">
        <v>146</v>
      </c>
      <c r="E125" s="197"/>
      <c r="F125" s="199" t="s">
        <v>1478</v>
      </c>
      <c r="G125" s="197"/>
      <c r="H125" s="200">
        <v>19.843</v>
      </c>
      <c r="I125" s="201"/>
      <c r="J125" s="197"/>
      <c r="K125" s="197"/>
      <c r="L125" s="202"/>
      <c r="M125" s="203"/>
      <c r="N125" s="204"/>
      <c r="O125" s="204"/>
      <c r="P125" s="204"/>
      <c r="Q125" s="204"/>
      <c r="R125" s="204"/>
      <c r="S125" s="204"/>
      <c r="T125" s="205"/>
      <c r="AT125" s="206" t="s">
        <v>146</v>
      </c>
      <c r="AU125" s="206" t="s">
        <v>81</v>
      </c>
      <c r="AV125" s="13" t="s">
        <v>81</v>
      </c>
      <c r="AW125" s="13" t="s">
        <v>4</v>
      </c>
      <c r="AX125" s="13" t="s">
        <v>79</v>
      </c>
      <c r="AY125" s="206" t="s">
        <v>128</v>
      </c>
    </row>
    <row r="126" spans="1:65" s="2" customFormat="1" ht="16.5" customHeight="1">
      <c r="A126" s="37"/>
      <c r="B126" s="38"/>
      <c r="C126" s="176" t="s">
        <v>222</v>
      </c>
      <c r="D126" s="176" t="s">
        <v>130</v>
      </c>
      <c r="E126" s="177" t="s">
        <v>1479</v>
      </c>
      <c r="F126" s="178" t="s">
        <v>1480</v>
      </c>
      <c r="G126" s="179" t="s">
        <v>376</v>
      </c>
      <c r="H126" s="180">
        <v>1</v>
      </c>
      <c r="I126" s="181"/>
      <c r="J126" s="182">
        <f>ROUND(I126*H126,2)</f>
        <v>0</v>
      </c>
      <c r="K126" s="178" t="s">
        <v>134</v>
      </c>
      <c r="L126" s="42"/>
      <c r="M126" s="183" t="s">
        <v>19</v>
      </c>
      <c r="N126" s="184" t="s">
        <v>43</v>
      </c>
      <c r="O126" s="67"/>
      <c r="P126" s="185">
        <f>O126*H126</f>
        <v>0</v>
      </c>
      <c r="Q126" s="185">
        <v>0</v>
      </c>
      <c r="R126" s="185">
        <f>Q126*H126</f>
        <v>0</v>
      </c>
      <c r="S126" s="185">
        <v>0</v>
      </c>
      <c r="T126" s="186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7" t="s">
        <v>89</v>
      </c>
      <c r="AT126" s="187" t="s">
        <v>130</v>
      </c>
      <c r="AU126" s="187" t="s">
        <v>81</v>
      </c>
      <c r="AY126" s="20" t="s">
        <v>128</v>
      </c>
      <c r="BE126" s="188">
        <f>IF(N126="základní",J126,0)</f>
        <v>0</v>
      </c>
      <c r="BF126" s="188">
        <f>IF(N126="snížená",J126,0)</f>
        <v>0</v>
      </c>
      <c r="BG126" s="188">
        <f>IF(N126="zákl. přenesená",J126,0)</f>
        <v>0</v>
      </c>
      <c r="BH126" s="188">
        <f>IF(N126="sníž. přenesená",J126,0)</f>
        <v>0</v>
      </c>
      <c r="BI126" s="188">
        <f>IF(N126="nulová",J126,0)</f>
        <v>0</v>
      </c>
      <c r="BJ126" s="20" t="s">
        <v>79</v>
      </c>
      <c r="BK126" s="188">
        <f>ROUND(I126*H126,2)</f>
        <v>0</v>
      </c>
      <c r="BL126" s="20" t="s">
        <v>89</v>
      </c>
      <c r="BM126" s="187" t="s">
        <v>1481</v>
      </c>
    </row>
    <row r="127" spans="1:65" s="2" customFormat="1" ht="19.5">
      <c r="A127" s="37"/>
      <c r="B127" s="38"/>
      <c r="C127" s="39"/>
      <c r="D127" s="189" t="s">
        <v>136</v>
      </c>
      <c r="E127" s="39"/>
      <c r="F127" s="190" t="s">
        <v>1482</v>
      </c>
      <c r="G127" s="39"/>
      <c r="H127" s="39"/>
      <c r="I127" s="191"/>
      <c r="J127" s="39"/>
      <c r="K127" s="39"/>
      <c r="L127" s="42"/>
      <c r="M127" s="192"/>
      <c r="N127" s="193"/>
      <c r="O127" s="67"/>
      <c r="P127" s="67"/>
      <c r="Q127" s="67"/>
      <c r="R127" s="67"/>
      <c r="S127" s="67"/>
      <c r="T127" s="68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20" t="s">
        <v>136</v>
      </c>
      <c r="AU127" s="20" t="s">
        <v>81</v>
      </c>
    </row>
    <row r="128" spans="1:65" s="2" customFormat="1">
      <c r="A128" s="37"/>
      <c r="B128" s="38"/>
      <c r="C128" s="39"/>
      <c r="D128" s="194" t="s">
        <v>138</v>
      </c>
      <c r="E128" s="39"/>
      <c r="F128" s="195" t="s">
        <v>1483</v>
      </c>
      <c r="G128" s="39"/>
      <c r="H128" s="39"/>
      <c r="I128" s="191"/>
      <c r="J128" s="39"/>
      <c r="K128" s="39"/>
      <c r="L128" s="42"/>
      <c r="M128" s="192"/>
      <c r="N128" s="193"/>
      <c r="O128" s="67"/>
      <c r="P128" s="67"/>
      <c r="Q128" s="67"/>
      <c r="R128" s="67"/>
      <c r="S128" s="67"/>
      <c r="T128" s="68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20" t="s">
        <v>138</v>
      </c>
      <c r="AU128" s="20" t="s">
        <v>81</v>
      </c>
    </row>
    <row r="129" spans="1:65" s="2" customFormat="1" ht="16.5" customHeight="1">
      <c r="A129" s="37"/>
      <c r="B129" s="38"/>
      <c r="C129" s="232" t="s">
        <v>232</v>
      </c>
      <c r="D129" s="232" t="s">
        <v>353</v>
      </c>
      <c r="E129" s="233" t="s">
        <v>1484</v>
      </c>
      <c r="F129" s="234" t="s">
        <v>1485</v>
      </c>
      <c r="G129" s="235" t="s">
        <v>376</v>
      </c>
      <c r="H129" s="236">
        <v>1</v>
      </c>
      <c r="I129" s="237"/>
      <c r="J129" s="238">
        <f>ROUND(I129*H129,2)</f>
        <v>0</v>
      </c>
      <c r="K129" s="234" t="s">
        <v>134</v>
      </c>
      <c r="L129" s="239"/>
      <c r="M129" s="240" t="s">
        <v>19</v>
      </c>
      <c r="N129" s="241" t="s">
        <v>43</v>
      </c>
      <c r="O129" s="67"/>
      <c r="P129" s="185">
        <f>O129*H129</f>
        <v>0</v>
      </c>
      <c r="Q129" s="185">
        <v>5.0000000000000002E-5</v>
      </c>
      <c r="R129" s="185">
        <f>Q129*H129</f>
        <v>5.0000000000000002E-5</v>
      </c>
      <c r="S129" s="185">
        <v>0</v>
      </c>
      <c r="T129" s="186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7" t="s">
        <v>214</v>
      </c>
      <c r="AT129" s="187" t="s">
        <v>353</v>
      </c>
      <c r="AU129" s="187" t="s">
        <v>81</v>
      </c>
      <c r="AY129" s="20" t="s">
        <v>128</v>
      </c>
      <c r="BE129" s="188">
        <f>IF(N129="základní",J129,0)</f>
        <v>0</v>
      </c>
      <c r="BF129" s="188">
        <f>IF(N129="snížená",J129,0)</f>
        <v>0</v>
      </c>
      <c r="BG129" s="188">
        <f>IF(N129="zákl. přenesená",J129,0)</f>
        <v>0</v>
      </c>
      <c r="BH129" s="188">
        <f>IF(N129="sníž. přenesená",J129,0)</f>
        <v>0</v>
      </c>
      <c r="BI129" s="188">
        <f>IF(N129="nulová",J129,0)</f>
        <v>0</v>
      </c>
      <c r="BJ129" s="20" t="s">
        <v>79</v>
      </c>
      <c r="BK129" s="188">
        <f>ROUND(I129*H129,2)</f>
        <v>0</v>
      </c>
      <c r="BL129" s="20" t="s">
        <v>89</v>
      </c>
      <c r="BM129" s="187" t="s">
        <v>1486</v>
      </c>
    </row>
    <row r="130" spans="1:65" s="2" customFormat="1">
      <c r="A130" s="37"/>
      <c r="B130" s="38"/>
      <c r="C130" s="39"/>
      <c r="D130" s="189" t="s">
        <v>136</v>
      </c>
      <c r="E130" s="39"/>
      <c r="F130" s="190" t="s">
        <v>1485</v>
      </c>
      <c r="G130" s="39"/>
      <c r="H130" s="39"/>
      <c r="I130" s="191"/>
      <c r="J130" s="39"/>
      <c r="K130" s="39"/>
      <c r="L130" s="42"/>
      <c r="M130" s="192"/>
      <c r="N130" s="193"/>
      <c r="O130" s="67"/>
      <c r="P130" s="67"/>
      <c r="Q130" s="67"/>
      <c r="R130" s="67"/>
      <c r="S130" s="67"/>
      <c r="T130" s="68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20" t="s">
        <v>136</v>
      </c>
      <c r="AU130" s="20" t="s">
        <v>81</v>
      </c>
    </row>
    <row r="131" spans="1:65" s="2" customFormat="1" ht="16.5" customHeight="1">
      <c r="A131" s="37"/>
      <c r="B131" s="38"/>
      <c r="C131" s="232" t="s">
        <v>240</v>
      </c>
      <c r="D131" s="232" t="s">
        <v>353</v>
      </c>
      <c r="E131" s="233" t="s">
        <v>1487</v>
      </c>
      <c r="F131" s="234" t="s">
        <v>1488</v>
      </c>
      <c r="G131" s="235" t="s">
        <v>376</v>
      </c>
      <c r="H131" s="236">
        <v>1</v>
      </c>
      <c r="I131" s="237"/>
      <c r="J131" s="238">
        <f>ROUND(I131*H131,2)</f>
        <v>0</v>
      </c>
      <c r="K131" s="234" t="s">
        <v>19</v>
      </c>
      <c r="L131" s="239"/>
      <c r="M131" s="240" t="s">
        <v>19</v>
      </c>
      <c r="N131" s="241" t="s">
        <v>43</v>
      </c>
      <c r="O131" s="67"/>
      <c r="P131" s="185">
        <f>O131*H131</f>
        <v>0</v>
      </c>
      <c r="Q131" s="185">
        <v>2.1000000000000001E-4</v>
      </c>
      <c r="R131" s="185">
        <f>Q131*H131</f>
        <v>2.1000000000000001E-4</v>
      </c>
      <c r="S131" s="185">
        <v>0</v>
      </c>
      <c r="T131" s="186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7" t="s">
        <v>214</v>
      </c>
      <c r="AT131" s="187" t="s">
        <v>353</v>
      </c>
      <c r="AU131" s="187" t="s">
        <v>81</v>
      </c>
      <c r="AY131" s="20" t="s">
        <v>128</v>
      </c>
      <c r="BE131" s="188">
        <f>IF(N131="základní",J131,0)</f>
        <v>0</v>
      </c>
      <c r="BF131" s="188">
        <f>IF(N131="snížená",J131,0)</f>
        <v>0</v>
      </c>
      <c r="BG131" s="188">
        <f>IF(N131="zákl. přenesená",J131,0)</f>
        <v>0</v>
      </c>
      <c r="BH131" s="188">
        <f>IF(N131="sníž. přenesená",J131,0)</f>
        <v>0</v>
      </c>
      <c r="BI131" s="188">
        <f>IF(N131="nulová",J131,0)</f>
        <v>0</v>
      </c>
      <c r="BJ131" s="20" t="s">
        <v>79</v>
      </c>
      <c r="BK131" s="188">
        <f>ROUND(I131*H131,2)</f>
        <v>0</v>
      </c>
      <c r="BL131" s="20" t="s">
        <v>89</v>
      </c>
      <c r="BM131" s="187" t="s">
        <v>1489</v>
      </c>
    </row>
    <row r="132" spans="1:65" s="2" customFormat="1" ht="19.5">
      <c r="A132" s="37"/>
      <c r="B132" s="38"/>
      <c r="C132" s="39"/>
      <c r="D132" s="189" t="s">
        <v>136</v>
      </c>
      <c r="E132" s="39"/>
      <c r="F132" s="190" t="s">
        <v>1490</v>
      </c>
      <c r="G132" s="39"/>
      <c r="H132" s="39"/>
      <c r="I132" s="191"/>
      <c r="J132" s="39"/>
      <c r="K132" s="39"/>
      <c r="L132" s="42"/>
      <c r="M132" s="192"/>
      <c r="N132" s="193"/>
      <c r="O132" s="67"/>
      <c r="P132" s="67"/>
      <c r="Q132" s="67"/>
      <c r="R132" s="67"/>
      <c r="S132" s="67"/>
      <c r="T132" s="68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20" t="s">
        <v>136</v>
      </c>
      <c r="AU132" s="20" t="s">
        <v>81</v>
      </c>
    </row>
    <row r="133" spans="1:65" s="2" customFormat="1" ht="16.5" customHeight="1">
      <c r="A133" s="37"/>
      <c r="B133" s="38"/>
      <c r="C133" s="176" t="s">
        <v>249</v>
      </c>
      <c r="D133" s="176" t="s">
        <v>130</v>
      </c>
      <c r="E133" s="177" t="s">
        <v>1491</v>
      </c>
      <c r="F133" s="178" t="s">
        <v>1492</v>
      </c>
      <c r="G133" s="179" t="s">
        <v>376</v>
      </c>
      <c r="H133" s="180">
        <v>1</v>
      </c>
      <c r="I133" s="181"/>
      <c r="J133" s="182">
        <f>ROUND(I133*H133,2)</f>
        <v>0</v>
      </c>
      <c r="K133" s="178" t="s">
        <v>134</v>
      </c>
      <c r="L133" s="42"/>
      <c r="M133" s="183" t="s">
        <v>19</v>
      </c>
      <c r="N133" s="184" t="s">
        <v>43</v>
      </c>
      <c r="O133" s="67"/>
      <c r="P133" s="185">
        <f>O133*H133</f>
        <v>0</v>
      </c>
      <c r="Q133" s="185">
        <v>2.4000000000000001E-4</v>
      </c>
      <c r="R133" s="185">
        <f>Q133*H133</f>
        <v>2.4000000000000001E-4</v>
      </c>
      <c r="S133" s="185">
        <v>0</v>
      </c>
      <c r="T133" s="186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7" t="s">
        <v>89</v>
      </c>
      <c r="AT133" s="187" t="s">
        <v>130</v>
      </c>
      <c r="AU133" s="187" t="s">
        <v>81</v>
      </c>
      <c r="AY133" s="20" t="s">
        <v>128</v>
      </c>
      <c r="BE133" s="188">
        <f>IF(N133="základní",J133,0)</f>
        <v>0</v>
      </c>
      <c r="BF133" s="188">
        <f>IF(N133="snížená",J133,0)</f>
        <v>0</v>
      </c>
      <c r="BG133" s="188">
        <f>IF(N133="zákl. přenesená",J133,0)</f>
        <v>0</v>
      </c>
      <c r="BH133" s="188">
        <f>IF(N133="sníž. přenesená",J133,0)</f>
        <v>0</v>
      </c>
      <c r="BI133" s="188">
        <f>IF(N133="nulová",J133,0)</f>
        <v>0</v>
      </c>
      <c r="BJ133" s="20" t="s">
        <v>79</v>
      </c>
      <c r="BK133" s="188">
        <f>ROUND(I133*H133,2)</f>
        <v>0</v>
      </c>
      <c r="BL133" s="20" t="s">
        <v>89</v>
      </c>
      <c r="BM133" s="187" t="s">
        <v>1493</v>
      </c>
    </row>
    <row r="134" spans="1:65" s="2" customFormat="1">
      <c r="A134" s="37"/>
      <c r="B134" s="38"/>
      <c r="C134" s="39"/>
      <c r="D134" s="189" t="s">
        <v>136</v>
      </c>
      <c r="E134" s="39"/>
      <c r="F134" s="190" t="s">
        <v>1494</v>
      </c>
      <c r="G134" s="39"/>
      <c r="H134" s="39"/>
      <c r="I134" s="191"/>
      <c r="J134" s="39"/>
      <c r="K134" s="39"/>
      <c r="L134" s="42"/>
      <c r="M134" s="192"/>
      <c r="N134" s="193"/>
      <c r="O134" s="67"/>
      <c r="P134" s="67"/>
      <c r="Q134" s="67"/>
      <c r="R134" s="67"/>
      <c r="S134" s="67"/>
      <c r="T134" s="68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20" t="s">
        <v>136</v>
      </c>
      <c r="AU134" s="20" t="s">
        <v>81</v>
      </c>
    </row>
    <row r="135" spans="1:65" s="2" customFormat="1">
      <c r="A135" s="37"/>
      <c r="B135" s="38"/>
      <c r="C135" s="39"/>
      <c r="D135" s="194" t="s">
        <v>138</v>
      </c>
      <c r="E135" s="39"/>
      <c r="F135" s="195" t="s">
        <v>1495</v>
      </c>
      <c r="G135" s="39"/>
      <c r="H135" s="39"/>
      <c r="I135" s="191"/>
      <c r="J135" s="39"/>
      <c r="K135" s="39"/>
      <c r="L135" s="42"/>
      <c r="M135" s="192"/>
      <c r="N135" s="193"/>
      <c r="O135" s="67"/>
      <c r="P135" s="67"/>
      <c r="Q135" s="67"/>
      <c r="R135" s="67"/>
      <c r="S135" s="67"/>
      <c r="T135" s="68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20" t="s">
        <v>138</v>
      </c>
      <c r="AU135" s="20" t="s">
        <v>81</v>
      </c>
    </row>
    <row r="136" spans="1:65" s="2" customFormat="1" ht="16.5" customHeight="1">
      <c r="A136" s="37"/>
      <c r="B136" s="38"/>
      <c r="C136" s="176" t="s">
        <v>258</v>
      </c>
      <c r="D136" s="176" t="s">
        <v>130</v>
      </c>
      <c r="E136" s="177" t="s">
        <v>1496</v>
      </c>
      <c r="F136" s="178" t="s">
        <v>1497</v>
      </c>
      <c r="G136" s="179" t="s">
        <v>376</v>
      </c>
      <c r="H136" s="180">
        <v>1</v>
      </c>
      <c r="I136" s="181"/>
      <c r="J136" s="182">
        <f>ROUND(I136*H136,2)</f>
        <v>0</v>
      </c>
      <c r="K136" s="178" t="s">
        <v>134</v>
      </c>
      <c r="L136" s="42"/>
      <c r="M136" s="183" t="s">
        <v>19</v>
      </c>
      <c r="N136" s="184" t="s">
        <v>43</v>
      </c>
      <c r="O136" s="67"/>
      <c r="P136" s="185">
        <f>O136*H136</f>
        <v>0</v>
      </c>
      <c r="Q136" s="185">
        <v>6.9999999999999999E-4</v>
      </c>
      <c r="R136" s="185">
        <f>Q136*H136</f>
        <v>6.9999999999999999E-4</v>
      </c>
      <c r="S136" s="185">
        <v>0</v>
      </c>
      <c r="T136" s="186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7" t="s">
        <v>89</v>
      </c>
      <c r="AT136" s="187" t="s">
        <v>130</v>
      </c>
      <c r="AU136" s="187" t="s">
        <v>81</v>
      </c>
      <c r="AY136" s="20" t="s">
        <v>128</v>
      </c>
      <c r="BE136" s="188">
        <f>IF(N136="základní",J136,0)</f>
        <v>0</v>
      </c>
      <c r="BF136" s="188">
        <f>IF(N136="snížená",J136,0)</f>
        <v>0</v>
      </c>
      <c r="BG136" s="188">
        <f>IF(N136="zákl. přenesená",J136,0)</f>
        <v>0</v>
      </c>
      <c r="BH136" s="188">
        <f>IF(N136="sníž. přenesená",J136,0)</f>
        <v>0</v>
      </c>
      <c r="BI136" s="188">
        <f>IF(N136="nulová",J136,0)</f>
        <v>0</v>
      </c>
      <c r="BJ136" s="20" t="s">
        <v>79</v>
      </c>
      <c r="BK136" s="188">
        <f>ROUND(I136*H136,2)</f>
        <v>0</v>
      </c>
      <c r="BL136" s="20" t="s">
        <v>89</v>
      </c>
      <c r="BM136" s="187" t="s">
        <v>1498</v>
      </c>
    </row>
    <row r="137" spans="1:65" s="2" customFormat="1">
      <c r="A137" s="37"/>
      <c r="B137" s="38"/>
      <c r="C137" s="39"/>
      <c r="D137" s="189" t="s">
        <v>136</v>
      </c>
      <c r="E137" s="39"/>
      <c r="F137" s="190" t="s">
        <v>1499</v>
      </c>
      <c r="G137" s="39"/>
      <c r="H137" s="39"/>
      <c r="I137" s="191"/>
      <c r="J137" s="39"/>
      <c r="K137" s="39"/>
      <c r="L137" s="42"/>
      <c r="M137" s="192"/>
      <c r="N137" s="193"/>
      <c r="O137" s="67"/>
      <c r="P137" s="67"/>
      <c r="Q137" s="67"/>
      <c r="R137" s="67"/>
      <c r="S137" s="67"/>
      <c r="T137" s="68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20" t="s">
        <v>136</v>
      </c>
      <c r="AU137" s="20" t="s">
        <v>81</v>
      </c>
    </row>
    <row r="138" spans="1:65" s="2" customFormat="1">
      <c r="A138" s="37"/>
      <c r="B138" s="38"/>
      <c r="C138" s="39"/>
      <c r="D138" s="194" t="s">
        <v>138</v>
      </c>
      <c r="E138" s="39"/>
      <c r="F138" s="195" t="s">
        <v>1500</v>
      </c>
      <c r="G138" s="39"/>
      <c r="H138" s="39"/>
      <c r="I138" s="191"/>
      <c r="J138" s="39"/>
      <c r="K138" s="39"/>
      <c r="L138" s="42"/>
      <c r="M138" s="192"/>
      <c r="N138" s="193"/>
      <c r="O138" s="67"/>
      <c r="P138" s="67"/>
      <c r="Q138" s="67"/>
      <c r="R138" s="67"/>
      <c r="S138" s="67"/>
      <c r="T138" s="68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20" t="s">
        <v>138</v>
      </c>
      <c r="AU138" s="20" t="s">
        <v>81</v>
      </c>
    </row>
    <row r="139" spans="1:65" s="2" customFormat="1" ht="16.5" customHeight="1">
      <c r="A139" s="37"/>
      <c r="B139" s="38"/>
      <c r="C139" s="232" t="s">
        <v>8</v>
      </c>
      <c r="D139" s="232" t="s">
        <v>353</v>
      </c>
      <c r="E139" s="233" t="s">
        <v>1501</v>
      </c>
      <c r="F139" s="234" t="s">
        <v>1502</v>
      </c>
      <c r="G139" s="235" t="s">
        <v>376</v>
      </c>
      <c r="H139" s="236">
        <v>1</v>
      </c>
      <c r="I139" s="237"/>
      <c r="J139" s="238">
        <f>ROUND(I139*H139,2)</f>
        <v>0</v>
      </c>
      <c r="K139" s="234" t="s">
        <v>134</v>
      </c>
      <c r="L139" s="239"/>
      <c r="M139" s="240" t="s">
        <v>19</v>
      </c>
      <c r="N139" s="241" t="s">
        <v>43</v>
      </c>
      <c r="O139" s="67"/>
      <c r="P139" s="185">
        <f>O139*H139</f>
        <v>0</v>
      </c>
      <c r="Q139" s="185">
        <v>3.5000000000000001E-3</v>
      </c>
      <c r="R139" s="185">
        <f>Q139*H139</f>
        <v>3.5000000000000001E-3</v>
      </c>
      <c r="S139" s="185">
        <v>0</v>
      </c>
      <c r="T139" s="186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7" t="s">
        <v>214</v>
      </c>
      <c r="AT139" s="187" t="s">
        <v>353</v>
      </c>
      <c r="AU139" s="187" t="s">
        <v>81</v>
      </c>
      <c r="AY139" s="20" t="s">
        <v>128</v>
      </c>
      <c r="BE139" s="188">
        <f>IF(N139="základní",J139,0)</f>
        <v>0</v>
      </c>
      <c r="BF139" s="188">
        <f>IF(N139="snížená",J139,0)</f>
        <v>0</v>
      </c>
      <c r="BG139" s="188">
        <f>IF(N139="zákl. přenesená",J139,0)</f>
        <v>0</v>
      </c>
      <c r="BH139" s="188">
        <f>IF(N139="sníž. přenesená",J139,0)</f>
        <v>0</v>
      </c>
      <c r="BI139" s="188">
        <f>IF(N139="nulová",J139,0)</f>
        <v>0</v>
      </c>
      <c r="BJ139" s="20" t="s">
        <v>79</v>
      </c>
      <c r="BK139" s="188">
        <f>ROUND(I139*H139,2)</f>
        <v>0</v>
      </c>
      <c r="BL139" s="20" t="s">
        <v>89</v>
      </c>
      <c r="BM139" s="187" t="s">
        <v>1503</v>
      </c>
    </row>
    <row r="140" spans="1:65" s="2" customFormat="1">
      <c r="A140" s="37"/>
      <c r="B140" s="38"/>
      <c r="C140" s="39"/>
      <c r="D140" s="189" t="s">
        <v>136</v>
      </c>
      <c r="E140" s="39"/>
      <c r="F140" s="190" t="s">
        <v>1502</v>
      </c>
      <c r="G140" s="39"/>
      <c r="H140" s="39"/>
      <c r="I140" s="191"/>
      <c r="J140" s="39"/>
      <c r="K140" s="39"/>
      <c r="L140" s="42"/>
      <c r="M140" s="192"/>
      <c r="N140" s="193"/>
      <c r="O140" s="67"/>
      <c r="P140" s="67"/>
      <c r="Q140" s="67"/>
      <c r="R140" s="67"/>
      <c r="S140" s="67"/>
      <c r="T140" s="68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20" t="s">
        <v>136</v>
      </c>
      <c r="AU140" s="20" t="s">
        <v>81</v>
      </c>
    </row>
    <row r="141" spans="1:65" s="2" customFormat="1" ht="16.5" customHeight="1">
      <c r="A141" s="37"/>
      <c r="B141" s="38"/>
      <c r="C141" s="176" t="s">
        <v>275</v>
      </c>
      <c r="D141" s="176" t="s">
        <v>130</v>
      </c>
      <c r="E141" s="177" t="s">
        <v>1504</v>
      </c>
      <c r="F141" s="178" t="s">
        <v>1505</v>
      </c>
      <c r="G141" s="179" t="s">
        <v>376</v>
      </c>
      <c r="H141" s="180">
        <v>1</v>
      </c>
      <c r="I141" s="181"/>
      <c r="J141" s="182">
        <f>ROUND(I141*H141,2)</f>
        <v>0</v>
      </c>
      <c r="K141" s="178" t="s">
        <v>134</v>
      </c>
      <c r="L141" s="42"/>
      <c r="M141" s="183" t="s">
        <v>19</v>
      </c>
      <c r="N141" s="184" t="s">
        <v>43</v>
      </c>
      <c r="O141" s="67"/>
      <c r="P141" s="185">
        <f>O141*H141</f>
        <v>0</v>
      </c>
      <c r="Q141" s="185">
        <v>0</v>
      </c>
      <c r="R141" s="185">
        <f>Q141*H141</f>
        <v>0</v>
      </c>
      <c r="S141" s="185">
        <v>0</v>
      </c>
      <c r="T141" s="186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7" t="s">
        <v>89</v>
      </c>
      <c r="AT141" s="187" t="s">
        <v>130</v>
      </c>
      <c r="AU141" s="187" t="s">
        <v>81</v>
      </c>
      <c r="AY141" s="20" t="s">
        <v>128</v>
      </c>
      <c r="BE141" s="188">
        <f>IF(N141="základní",J141,0)</f>
        <v>0</v>
      </c>
      <c r="BF141" s="188">
        <f>IF(N141="snížená",J141,0)</f>
        <v>0</v>
      </c>
      <c r="BG141" s="188">
        <f>IF(N141="zákl. přenesená",J141,0)</f>
        <v>0</v>
      </c>
      <c r="BH141" s="188">
        <f>IF(N141="sníž. přenesená",J141,0)</f>
        <v>0</v>
      </c>
      <c r="BI141" s="188">
        <f>IF(N141="nulová",J141,0)</f>
        <v>0</v>
      </c>
      <c r="BJ141" s="20" t="s">
        <v>79</v>
      </c>
      <c r="BK141" s="188">
        <f>ROUND(I141*H141,2)</f>
        <v>0</v>
      </c>
      <c r="BL141" s="20" t="s">
        <v>89</v>
      </c>
      <c r="BM141" s="187" t="s">
        <v>1506</v>
      </c>
    </row>
    <row r="142" spans="1:65" s="2" customFormat="1" ht="19.5">
      <c r="A142" s="37"/>
      <c r="B142" s="38"/>
      <c r="C142" s="39"/>
      <c r="D142" s="189" t="s">
        <v>136</v>
      </c>
      <c r="E142" s="39"/>
      <c r="F142" s="190" t="s">
        <v>1507</v>
      </c>
      <c r="G142" s="39"/>
      <c r="H142" s="39"/>
      <c r="I142" s="191"/>
      <c r="J142" s="39"/>
      <c r="K142" s="39"/>
      <c r="L142" s="42"/>
      <c r="M142" s="192"/>
      <c r="N142" s="193"/>
      <c r="O142" s="67"/>
      <c r="P142" s="67"/>
      <c r="Q142" s="67"/>
      <c r="R142" s="67"/>
      <c r="S142" s="67"/>
      <c r="T142" s="68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20" t="s">
        <v>136</v>
      </c>
      <c r="AU142" s="20" t="s">
        <v>81</v>
      </c>
    </row>
    <row r="143" spans="1:65" s="2" customFormat="1">
      <c r="A143" s="37"/>
      <c r="B143" s="38"/>
      <c r="C143" s="39"/>
      <c r="D143" s="194" t="s">
        <v>138</v>
      </c>
      <c r="E143" s="39"/>
      <c r="F143" s="195" t="s">
        <v>1508</v>
      </c>
      <c r="G143" s="39"/>
      <c r="H143" s="39"/>
      <c r="I143" s="191"/>
      <c r="J143" s="39"/>
      <c r="K143" s="39"/>
      <c r="L143" s="42"/>
      <c r="M143" s="192"/>
      <c r="N143" s="193"/>
      <c r="O143" s="67"/>
      <c r="P143" s="67"/>
      <c r="Q143" s="67"/>
      <c r="R143" s="67"/>
      <c r="S143" s="67"/>
      <c r="T143" s="68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20" t="s">
        <v>138</v>
      </c>
      <c r="AU143" s="20" t="s">
        <v>81</v>
      </c>
    </row>
    <row r="144" spans="1:65" s="2" customFormat="1" ht="16.5" customHeight="1">
      <c r="A144" s="37"/>
      <c r="B144" s="38"/>
      <c r="C144" s="232" t="s">
        <v>286</v>
      </c>
      <c r="D144" s="232" t="s">
        <v>353</v>
      </c>
      <c r="E144" s="233" t="s">
        <v>1509</v>
      </c>
      <c r="F144" s="234" t="s">
        <v>1510</v>
      </c>
      <c r="G144" s="235" t="s">
        <v>376</v>
      </c>
      <c r="H144" s="236">
        <v>1</v>
      </c>
      <c r="I144" s="237"/>
      <c r="J144" s="238">
        <f>ROUND(I144*H144,2)</f>
        <v>0</v>
      </c>
      <c r="K144" s="234" t="s">
        <v>134</v>
      </c>
      <c r="L144" s="239"/>
      <c r="M144" s="240" t="s">
        <v>19</v>
      </c>
      <c r="N144" s="241" t="s">
        <v>43</v>
      </c>
      <c r="O144" s="67"/>
      <c r="P144" s="185">
        <f>O144*H144</f>
        <v>0</v>
      </c>
      <c r="Q144" s="185">
        <v>3.0500000000000002E-3</v>
      </c>
      <c r="R144" s="185">
        <f>Q144*H144</f>
        <v>3.0500000000000002E-3</v>
      </c>
      <c r="S144" s="185">
        <v>0</v>
      </c>
      <c r="T144" s="186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7" t="s">
        <v>214</v>
      </c>
      <c r="AT144" s="187" t="s">
        <v>353</v>
      </c>
      <c r="AU144" s="187" t="s">
        <v>81</v>
      </c>
      <c r="AY144" s="20" t="s">
        <v>128</v>
      </c>
      <c r="BE144" s="188">
        <f>IF(N144="základní",J144,0)</f>
        <v>0</v>
      </c>
      <c r="BF144" s="188">
        <f>IF(N144="snížená",J144,0)</f>
        <v>0</v>
      </c>
      <c r="BG144" s="188">
        <f>IF(N144="zákl. přenesená",J144,0)</f>
        <v>0</v>
      </c>
      <c r="BH144" s="188">
        <f>IF(N144="sníž. přenesená",J144,0)</f>
        <v>0</v>
      </c>
      <c r="BI144" s="188">
        <f>IF(N144="nulová",J144,0)</f>
        <v>0</v>
      </c>
      <c r="BJ144" s="20" t="s">
        <v>79</v>
      </c>
      <c r="BK144" s="188">
        <f>ROUND(I144*H144,2)</f>
        <v>0</v>
      </c>
      <c r="BL144" s="20" t="s">
        <v>89</v>
      </c>
      <c r="BM144" s="187" t="s">
        <v>1511</v>
      </c>
    </row>
    <row r="145" spans="1:65" s="2" customFormat="1">
      <c r="A145" s="37"/>
      <c r="B145" s="38"/>
      <c r="C145" s="39"/>
      <c r="D145" s="189" t="s">
        <v>136</v>
      </c>
      <c r="E145" s="39"/>
      <c r="F145" s="190" t="s">
        <v>1510</v>
      </c>
      <c r="G145" s="39"/>
      <c r="H145" s="39"/>
      <c r="I145" s="191"/>
      <c r="J145" s="39"/>
      <c r="K145" s="39"/>
      <c r="L145" s="42"/>
      <c r="M145" s="192"/>
      <c r="N145" s="193"/>
      <c r="O145" s="67"/>
      <c r="P145" s="67"/>
      <c r="Q145" s="67"/>
      <c r="R145" s="67"/>
      <c r="S145" s="67"/>
      <c r="T145" s="68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20" t="s">
        <v>136</v>
      </c>
      <c r="AU145" s="20" t="s">
        <v>81</v>
      </c>
    </row>
    <row r="146" spans="1:65" s="2" customFormat="1" ht="16.5" customHeight="1">
      <c r="A146" s="37"/>
      <c r="B146" s="38"/>
      <c r="C146" s="232" t="s">
        <v>292</v>
      </c>
      <c r="D146" s="232" t="s">
        <v>353</v>
      </c>
      <c r="E146" s="233" t="s">
        <v>1512</v>
      </c>
      <c r="F146" s="234" t="s">
        <v>1513</v>
      </c>
      <c r="G146" s="235" t="s">
        <v>376</v>
      </c>
      <c r="H146" s="236">
        <v>1</v>
      </c>
      <c r="I146" s="237"/>
      <c r="J146" s="238">
        <f>ROUND(I146*H146,2)</f>
        <v>0</v>
      </c>
      <c r="K146" s="234" t="s">
        <v>134</v>
      </c>
      <c r="L146" s="239"/>
      <c r="M146" s="240" t="s">
        <v>19</v>
      </c>
      <c r="N146" s="241" t="s">
        <v>43</v>
      </c>
      <c r="O146" s="67"/>
      <c r="P146" s="185">
        <f>O146*H146</f>
        <v>0</v>
      </c>
      <c r="Q146" s="185">
        <v>1.5E-3</v>
      </c>
      <c r="R146" s="185">
        <f>Q146*H146</f>
        <v>1.5E-3</v>
      </c>
      <c r="S146" s="185">
        <v>0</v>
      </c>
      <c r="T146" s="186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7" t="s">
        <v>214</v>
      </c>
      <c r="AT146" s="187" t="s">
        <v>353</v>
      </c>
      <c r="AU146" s="187" t="s">
        <v>81</v>
      </c>
      <c r="AY146" s="20" t="s">
        <v>128</v>
      </c>
      <c r="BE146" s="188">
        <f>IF(N146="základní",J146,0)</f>
        <v>0</v>
      </c>
      <c r="BF146" s="188">
        <f>IF(N146="snížená",J146,0)</f>
        <v>0</v>
      </c>
      <c r="BG146" s="188">
        <f>IF(N146="zákl. přenesená",J146,0)</f>
        <v>0</v>
      </c>
      <c r="BH146" s="188">
        <f>IF(N146="sníž. přenesená",J146,0)</f>
        <v>0</v>
      </c>
      <c r="BI146" s="188">
        <f>IF(N146="nulová",J146,0)</f>
        <v>0</v>
      </c>
      <c r="BJ146" s="20" t="s">
        <v>79</v>
      </c>
      <c r="BK146" s="188">
        <f>ROUND(I146*H146,2)</f>
        <v>0</v>
      </c>
      <c r="BL146" s="20" t="s">
        <v>89</v>
      </c>
      <c r="BM146" s="187" t="s">
        <v>1514</v>
      </c>
    </row>
    <row r="147" spans="1:65" s="2" customFormat="1">
      <c r="A147" s="37"/>
      <c r="B147" s="38"/>
      <c r="C147" s="39"/>
      <c r="D147" s="189" t="s">
        <v>136</v>
      </c>
      <c r="E147" s="39"/>
      <c r="F147" s="190" t="s">
        <v>1513</v>
      </c>
      <c r="G147" s="39"/>
      <c r="H147" s="39"/>
      <c r="I147" s="191"/>
      <c r="J147" s="39"/>
      <c r="K147" s="39"/>
      <c r="L147" s="42"/>
      <c r="M147" s="192"/>
      <c r="N147" s="193"/>
      <c r="O147" s="67"/>
      <c r="P147" s="67"/>
      <c r="Q147" s="67"/>
      <c r="R147" s="67"/>
      <c r="S147" s="67"/>
      <c r="T147" s="68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20" t="s">
        <v>136</v>
      </c>
      <c r="AU147" s="20" t="s">
        <v>81</v>
      </c>
    </row>
    <row r="148" spans="1:65" s="2" customFormat="1" ht="16.5" customHeight="1">
      <c r="A148" s="37"/>
      <c r="B148" s="38"/>
      <c r="C148" s="176" t="s">
        <v>302</v>
      </c>
      <c r="D148" s="176" t="s">
        <v>130</v>
      </c>
      <c r="E148" s="177" t="s">
        <v>1515</v>
      </c>
      <c r="F148" s="178" t="s">
        <v>1516</v>
      </c>
      <c r="G148" s="179" t="s">
        <v>571</v>
      </c>
      <c r="H148" s="180">
        <v>19.55</v>
      </c>
      <c r="I148" s="181"/>
      <c r="J148" s="182">
        <f>ROUND(I148*H148,2)</f>
        <v>0</v>
      </c>
      <c r="K148" s="178" t="s">
        <v>134</v>
      </c>
      <c r="L148" s="42"/>
      <c r="M148" s="183" t="s">
        <v>19</v>
      </c>
      <c r="N148" s="184" t="s">
        <v>43</v>
      </c>
      <c r="O148" s="67"/>
      <c r="P148" s="185">
        <f>O148*H148</f>
        <v>0</v>
      </c>
      <c r="Q148" s="185">
        <v>0</v>
      </c>
      <c r="R148" s="185">
        <f>Q148*H148</f>
        <v>0</v>
      </c>
      <c r="S148" s="185">
        <v>0</v>
      </c>
      <c r="T148" s="186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7" t="s">
        <v>89</v>
      </c>
      <c r="AT148" s="187" t="s">
        <v>130</v>
      </c>
      <c r="AU148" s="187" t="s">
        <v>81</v>
      </c>
      <c r="AY148" s="20" t="s">
        <v>128</v>
      </c>
      <c r="BE148" s="188">
        <f>IF(N148="základní",J148,0)</f>
        <v>0</v>
      </c>
      <c r="BF148" s="188">
        <f>IF(N148="snížená",J148,0)</f>
        <v>0</v>
      </c>
      <c r="BG148" s="188">
        <f>IF(N148="zákl. přenesená",J148,0)</f>
        <v>0</v>
      </c>
      <c r="BH148" s="188">
        <f>IF(N148="sníž. přenesená",J148,0)</f>
        <v>0</v>
      </c>
      <c r="BI148" s="188">
        <f>IF(N148="nulová",J148,0)</f>
        <v>0</v>
      </c>
      <c r="BJ148" s="20" t="s">
        <v>79</v>
      </c>
      <c r="BK148" s="188">
        <f>ROUND(I148*H148,2)</f>
        <v>0</v>
      </c>
      <c r="BL148" s="20" t="s">
        <v>89</v>
      </c>
      <c r="BM148" s="187" t="s">
        <v>1517</v>
      </c>
    </row>
    <row r="149" spans="1:65" s="2" customFormat="1">
      <c r="A149" s="37"/>
      <c r="B149" s="38"/>
      <c r="C149" s="39"/>
      <c r="D149" s="189" t="s">
        <v>136</v>
      </c>
      <c r="E149" s="39"/>
      <c r="F149" s="190" t="s">
        <v>1516</v>
      </c>
      <c r="G149" s="39"/>
      <c r="H149" s="39"/>
      <c r="I149" s="191"/>
      <c r="J149" s="39"/>
      <c r="K149" s="39"/>
      <c r="L149" s="42"/>
      <c r="M149" s="192"/>
      <c r="N149" s="193"/>
      <c r="O149" s="67"/>
      <c r="P149" s="67"/>
      <c r="Q149" s="67"/>
      <c r="R149" s="67"/>
      <c r="S149" s="67"/>
      <c r="T149" s="68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20" t="s">
        <v>136</v>
      </c>
      <c r="AU149" s="20" t="s">
        <v>81</v>
      </c>
    </row>
    <row r="150" spans="1:65" s="2" customFormat="1">
      <c r="A150" s="37"/>
      <c r="B150" s="38"/>
      <c r="C150" s="39"/>
      <c r="D150" s="194" t="s">
        <v>138</v>
      </c>
      <c r="E150" s="39"/>
      <c r="F150" s="195" t="s">
        <v>1518</v>
      </c>
      <c r="G150" s="39"/>
      <c r="H150" s="39"/>
      <c r="I150" s="191"/>
      <c r="J150" s="39"/>
      <c r="K150" s="39"/>
      <c r="L150" s="42"/>
      <c r="M150" s="192"/>
      <c r="N150" s="193"/>
      <c r="O150" s="67"/>
      <c r="P150" s="67"/>
      <c r="Q150" s="67"/>
      <c r="R150" s="67"/>
      <c r="S150" s="67"/>
      <c r="T150" s="68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20" t="s">
        <v>138</v>
      </c>
      <c r="AU150" s="20" t="s">
        <v>81</v>
      </c>
    </row>
    <row r="151" spans="1:65" s="13" customFormat="1">
      <c r="B151" s="196"/>
      <c r="C151" s="197"/>
      <c r="D151" s="189" t="s">
        <v>146</v>
      </c>
      <c r="E151" s="198" t="s">
        <v>19</v>
      </c>
      <c r="F151" s="199" t="s">
        <v>1519</v>
      </c>
      <c r="G151" s="197"/>
      <c r="H151" s="200">
        <v>19.55</v>
      </c>
      <c r="I151" s="201"/>
      <c r="J151" s="197"/>
      <c r="K151" s="197"/>
      <c r="L151" s="202"/>
      <c r="M151" s="203"/>
      <c r="N151" s="204"/>
      <c r="O151" s="204"/>
      <c r="P151" s="204"/>
      <c r="Q151" s="204"/>
      <c r="R151" s="204"/>
      <c r="S151" s="204"/>
      <c r="T151" s="205"/>
      <c r="AT151" s="206" t="s">
        <v>146</v>
      </c>
      <c r="AU151" s="206" t="s">
        <v>81</v>
      </c>
      <c r="AV151" s="13" t="s">
        <v>81</v>
      </c>
      <c r="AW151" s="13" t="s">
        <v>32</v>
      </c>
      <c r="AX151" s="13" t="s">
        <v>72</v>
      </c>
      <c r="AY151" s="206" t="s">
        <v>128</v>
      </c>
    </row>
    <row r="152" spans="1:65" s="15" customFormat="1">
      <c r="B152" s="221"/>
      <c r="C152" s="222"/>
      <c r="D152" s="189" t="s">
        <v>146</v>
      </c>
      <c r="E152" s="223" t="s">
        <v>19</v>
      </c>
      <c r="F152" s="224" t="s">
        <v>230</v>
      </c>
      <c r="G152" s="222"/>
      <c r="H152" s="225">
        <v>19.55</v>
      </c>
      <c r="I152" s="226"/>
      <c r="J152" s="222"/>
      <c r="K152" s="222"/>
      <c r="L152" s="227"/>
      <c r="M152" s="228"/>
      <c r="N152" s="229"/>
      <c r="O152" s="229"/>
      <c r="P152" s="229"/>
      <c r="Q152" s="229"/>
      <c r="R152" s="229"/>
      <c r="S152" s="229"/>
      <c r="T152" s="230"/>
      <c r="AT152" s="231" t="s">
        <v>146</v>
      </c>
      <c r="AU152" s="231" t="s">
        <v>81</v>
      </c>
      <c r="AV152" s="15" t="s">
        <v>89</v>
      </c>
      <c r="AW152" s="15" t="s">
        <v>32</v>
      </c>
      <c r="AX152" s="15" t="s">
        <v>79</v>
      </c>
      <c r="AY152" s="231" t="s">
        <v>128</v>
      </c>
    </row>
    <row r="153" spans="1:65" s="2" customFormat="1" ht="16.5" customHeight="1">
      <c r="A153" s="37"/>
      <c r="B153" s="38"/>
      <c r="C153" s="176" t="s">
        <v>312</v>
      </c>
      <c r="D153" s="176" t="s">
        <v>130</v>
      </c>
      <c r="E153" s="177" t="s">
        <v>1520</v>
      </c>
      <c r="F153" s="178" t="s">
        <v>1521</v>
      </c>
      <c r="G153" s="179" t="s">
        <v>571</v>
      </c>
      <c r="H153" s="180">
        <v>19.55</v>
      </c>
      <c r="I153" s="181"/>
      <c r="J153" s="182">
        <f>ROUND(I153*H153,2)</f>
        <v>0</v>
      </c>
      <c r="K153" s="178" t="s">
        <v>134</v>
      </c>
      <c r="L153" s="42"/>
      <c r="M153" s="183" t="s">
        <v>19</v>
      </c>
      <c r="N153" s="184" t="s">
        <v>43</v>
      </c>
      <c r="O153" s="67"/>
      <c r="P153" s="185">
        <f>O153*H153</f>
        <v>0</v>
      </c>
      <c r="Q153" s="185">
        <v>0</v>
      </c>
      <c r="R153" s="185">
        <f>Q153*H153</f>
        <v>0</v>
      </c>
      <c r="S153" s="185">
        <v>0</v>
      </c>
      <c r="T153" s="186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7" t="s">
        <v>89</v>
      </c>
      <c r="AT153" s="187" t="s">
        <v>130</v>
      </c>
      <c r="AU153" s="187" t="s">
        <v>81</v>
      </c>
      <c r="AY153" s="20" t="s">
        <v>128</v>
      </c>
      <c r="BE153" s="188">
        <f>IF(N153="základní",J153,0)</f>
        <v>0</v>
      </c>
      <c r="BF153" s="188">
        <f>IF(N153="snížená",J153,0)</f>
        <v>0</v>
      </c>
      <c r="BG153" s="188">
        <f>IF(N153="zákl. přenesená",J153,0)</f>
        <v>0</v>
      </c>
      <c r="BH153" s="188">
        <f>IF(N153="sníž. přenesená",J153,0)</f>
        <v>0</v>
      </c>
      <c r="BI153" s="188">
        <f>IF(N153="nulová",J153,0)</f>
        <v>0</v>
      </c>
      <c r="BJ153" s="20" t="s">
        <v>79</v>
      </c>
      <c r="BK153" s="188">
        <f>ROUND(I153*H153,2)</f>
        <v>0</v>
      </c>
      <c r="BL153" s="20" t="s">
        <v>89</v>
      </c>
      <c r="BM153" s="187" t="s">
        <v>1522</v>
      </c>
    </row>
    <row r="154" spans="1:65" s="2" customFormat="1">
      <c r="A154" s="37"/>
      <c r="B154" s="38"/>
      <c r="C154" s="39"/>
      <c r="D154" s="189" t="s">
        <v>136</v>
      </c>
      <c r="E154" s="39"/>
      <c r="F154" s="190" t="s">
        <v>1523</v>
      </c>
      <c r="G154" s="39"/>
      <c r="H154" s="39"/>
      <c r="I154" s="191"/>
      <c r="J154" s="39"/>
      <c r="K154" s="39"/>
      <c r="L154" s="42"/>
      <c r="M154" s="192"/>
      <c r="N154" s="193"/>
      <c r="O154" s="67"/>
      <c r="P154" s="67"/>
      <c r="Q154" s="67"/>
      <c r="R154" s="67"/>
      <c r="S154" s="67"/>
      <c r="T154" s="68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20" t="s">
        <v>136</v>
      </c>
      <c r="AU154" s="20" t="s">
        <v>81</v>
      </c>
    </row>
    <row r="155" spans="1:65" s="2" customFormat="1">
      <c r="A155" s="37"/>
      <c r="B155" s="38"/>
      <c r="C155" s="39"/>
      <c r="D155" s="194" t="s">
        <v>138</v>
      </c>
      <c r="E155" s="39"/>
      <c r="F155" s="195" t="s">
        <v>1524</v>
      </c>
      <c r="G155" s="39"/>
      <c r="H155" s="39"/>
      <c r="I155" s="191"/>
      <c r="J155" s="39"/>
      <c r="K155" s="39"/>
      <c r="L155" s="42"/>
      <c r="M155" s="192"/>
      <c r="N155" s="193"/>
      <c r="O155" s="67"/>
      <c r="P155" s="67"/>
      <c r="Q155" s="67"/>
      <c r="R155" s="67"/>
      <c r="S155" s="67"/>
      <c r="T155" s="68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20" t="s">
        <v>138</v>
      </c>
      <c r="AU155" s="20" t="s">
        <v>81</v>
      </c>
    </row>
    <row r="156" spans="1:65" s="13" customFormat="1">
      <c r="B156" s="196"/>
      <c r="C156" s="197"/>
      <c r="D156" s="189" t="s">
        <v>146</v>
      </c>
      <c r="E156" s="198" t="s">
        <v>19</v>
      </c>
      <c r="F156" s="199" t="s">
        <v>1519</v>
      </c>
      <c r="G156" s="197"/>
      <c r="H156" s="200">
        <v>19.55</v>
      </c>
      <c r="I156" s="201"/>
      <c r="J156" s="197"/>
      <c r="K156" s="197"/>
      <c r="L156" s="202"/>
      <c r="M156" s="203"/>
      <c r="N156" s="204"/>
      <c r="O156" s="204"/>
      <c r="P156" s="204"/>
      <c r="Q156" s="204"/>
      <c r="R156" s="204"/>
      <c r="S156" s="204"/>
      <c r="T156" s="205"/>
      <c r="AT156" s="206" t="s">
        <v>146</v>
      </c>
      <c r="AU156" s="206" t="s">
        <v>81</v>
      </c>
      <c r="AV156" s="13" t="s">
        <v>81</v>
      </c>
      <c r="AW156" s="13" t="s">
        <v>32</v>
      </c>
      <c r="AX156" s="13" t="s">
        <v>72</v>
      </c>
      <c r="AY156" s="206" t="s">
        <v>128</v>
      </c>
    </row>
    <row r="157" spans="1:65" s="15" customFormat="1">
      <c r="B157" s="221"/>
      <c r="C157" s="222"/>
      <c r="D157" s="189" t="s">
        <v>146</v>
      </c>
      <c r="E157" s="223" t="s">
        <v>19</v>
      </c>
      <c r="F157" s="224" t="s">
        <v>230</v>
      </c>
      <c r="G157" s="222"/>
      <c r="H157" s="225">
        <v>19.55</v>
      </c>
      <c r="I157" s="226"/>
      <c r="J157" s="222"/>
      <c r="K157" s="222"/>
      <c r="L157" s="227"/>
      <c r="M157" s="228"/>
      <c r="N157" s="229"/>
      <c r="O157" s="229"/>
      <c r="P157" s="229"/>
      <c r="Q157" s="229"/>
      <c r="R157" s="229"/>
      <c r="S157" s="229"/>
      <c r="T157" s="230"/>
      <c r="AT157" s="231" t="s">
        <v>146</v>
      </c>
      <c r="AU157" s="231" t="s">
        <v>81</v>
      </c>
      <c r="AV157" s="15" t="s">
        <v>89</v>
      </c>
      <c r="AW157" s="15" t="s">
        <v>32</v>
      </c>
      <c r="AX157" s="15" t="s">
        <v>79</v>
      </c>
      <c r="AY157" s="231" t="s">
        <v>128</v>
      </c>
    </row>
    <row r="158" spans="1:65" s="2" customFormat="1" ht="16.5" customHeight="1">
      <c r="A158" s="37"/>
      <c r="B158" s="38"/>
      <c r="C158" s="176" t="s">
        <v>7</v>
      </c>
      <c r="D158" s="176" t="s">
        <v>130</v>
      </c>
      <c r="E158" s="177" t="s">
        <v>1525</v>
      </c>
      <c r="F158" s="178" t="s">
        <v>1526</v>
      </c>
      <c r="G158" s="179" t="s">
        <v>376</v>
      </c>
      <c r="H158" s="180">
        <v>1</v>
      </c>
      <c r="I158" s="181"/>
      <c r="J158" s="182">
        <f>ROUND(I158*H158,2)</f>
        <v>0</v>
      </c>
      <c r="K158" s="178" t="s">
        <v>134</v>
      </c>
      <c r="L158" s="42"/>
      <c r="M158" s="183" t="s">
        <v>19</v>
      </c>
      <c r="N158" s="184" t="s">
        <v>43</v>
      </c>
      <c r="O158" s="67"/>
      <c r="P158" s="185">
        <f>O158*H158</f>
        <v>0</v>
      </c>
      <c r="Q158" s="185">
        <v>1.6000000000000001E-4</v>
      </c>
      <c r="R158" s="185">
        <f>Q158*H158</f>
        <v>1.6000000000000001E-4</v>
      </c>
      <c r="S158" s="185">
        <v>0</v>
      </c>
      <c r="T158" s="186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7" t="s">
        <v>89</v>
      </c>
      <c r="AT158" s="187" t="s">
        <v>130</v>
      </c>
      <c r="AU158" s="187" t="s">
        <v>81</v>
      </c>
      <c r="AY158" s="20" t="s">
        <v>128</v>
      </c>
      <c r="BE158" s="188">
        <f>IF(N158="základní",J158,0)</f>
        <v>0</v>
      </c>
      <c r="BF158" s="188">
        <f>IF(N158="snížená",J158,0)</f>
        <v>0</v>
      </c>
      <c r="BG158" s="188">
        <f>IF(N158="zákl. přenesená",J158,0)</f>
        <v>0</v>
      </c>
      <c r="BH158" s="188">
        <f>IF(N158="sníž. přenesená",J158,0)</f>
        <v>0</v>
      </c>
      <c r="BI158" s="188">
        <f>IF(N158="nulová",J158,0)</f>
        <v>0</v>
      </c>
      <c r="BJ158" s="20" t="s">
        <v>79</v>
      </c>
      <c r="BK158" s="188">
        <f>ROUND(I158*H158,2)</f>
        <v>0</v>
      </c>
      <c r="BL158" s="20" t="s">
        <v>89</v>
      </c>
      <c r="BM158" s="187" t="s">
        <v>1527</v>
      </c>
    </row>
    <row r="159" spans="1:65" s="2" customFormat="1">
      <c r="A159" s="37"/>
      <c r="B159" s="38"/>
      <c r="C159" s="39"/>
      <c r="D159" s="189" t="s">
        <v>136</v>
      </c>
      <c r="E159" s="39"/>
      <c r="F159" s="190" t="s">
        <v>1528</v>
      </c>
      <c r="G159" s="39"/>
      <c r="H159" s="39"/>
      <c r="I159" s="191"/>
      <c r="J159" s="39"/>
      <c r="K159" s="39"/>
      <c r="L159" s="42"/>
      <c r="M159" s="192"/>
      <c r="N159" s="193"/>
      <c r="O159" s="67"/>
      <c r="P159" s="67"/>
      <c r="Q159" s="67"/>
      <c r="R159" s="67"/>
      <c r="S159" s="67"/>
      <c r="T159" s="68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20" t="s">
        <v>136</v>
      </c>
      <c r="AU159" s="20" t="s">
        <v>81</v>
      </c>
    </row>
    <row r="160" spans="1:65" s="2" customFormat="1">
      <c r="A160" s="37"/>
      <c r="B160" s="38"/>
      <c r="C160" s="39"/>
      <c r="D160" s="194" t="s">
        <v>138</v>
      </c>
      <c r="E160" s="39"/>
      <c r="F160" s="195" t="s">
        <v>1529</v>
      </c>
      <c r="G160" s="39"/>
      <c r="H160" s="39"/>
      <c r="I160" s="191"/>
      <c r="J160" s="39"/>
      <c r="K160" s="39"/>
      <c r="L160" s="42"/>
      <c r="M160" s="192"/>
      <c r="N160" s="193"/>
      <c r="O160" s="67"/>
      <c r="P160" s="67"/>
      <c r="Q160" s="67"/>
      <c r="R160" s="67"/>
      <c r="S160" s="67"/>
      <c r="T160" s="68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20" t="s">
        <v>138</v>
      </c>
      <c r="AU160" s="20" t="s">
        <v>81</v>
      </c>
    </row>
    <row r="161" spans="1:65" s="2" customFormat="1" ht="16.5" customHeight="1">
      <c r="A161" s="37"/>
      <c r="B161" s="38"/>
      <c r="C161" s="176" t="s">
        <v>327</v>
      </c>
      <c r="D161" s="176" t="s">
        <v>130</v>
      </c>
      <c r="E161" s="177" t="s">
        <v>1530</v>
      </c>
      <c r="F161" s="178" t="s">
        <v>1531</v>
      </c>
      <c r="G161" s="179" t="s">
        <v>571</v>
      </c>
      <c r="H161" s="180">
        <v>20</v>
      </c>
      <c r="I161" s="181"/>
      <c r="J161" s="182">
        <f>ROUND(I161*H161,2)</f>
        <v>0</v>
      </c>
      <c r="K161" s="178" t="s">
        <v>134</v>
      </c>
      <c r="L161" s="42"/>
      <c r="M161" s="183" t="s">
        <v>19</v>
      </c>
      <c r="N161" s="184" t="s">
        <v>43</v>
      </c>
      <c r="O161" s="67"/>
      <c r="P161" s="185">
        <f>O161*H161</f>
        <v>0</v>
      </c>
      <c r="Q161" s="185">
        <v>1.9000000000000001E-4</v>
      </c>
      <c r="R161" s="185">
        <f>Q161*H161</f>
        <v>3.8000000000000004E-3</v>
      </c>
      <c r="S161" s="185">
        <v>0</v>
      </c>
      <c r="T161" s="186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7" t="s">
        <v>89</v>
      </c>
      <c r="AT161" s="187" t="s">
        <v>130</v>
      </c>
      <c r="AU161" s="187" t="s">
        <v>81</v>
      </c>
      <c r="AY161" s="20" t="s">
        <v>128</v>
      </c>
      <c r="BE161" s="188">
        <f>IF(N161="základní",J161,0)</f>
        <v>0</v>
      </c>
      <c r="BF161" s="188">
        <f>IF(N161="snížená",J161,0)</f>
        <v>0</v>
      </c>
      <c r="BG161" s="188">
        <f>IF(N161="zákl. přenesená",J161,0)</f>
        <v>0</v>
      </c>
      <c r="BH161" s="188">
        <f>IF(N161="sníž. přenesená",J161,0)</f>
        <v>0</v>
      </c>
      <c r="BI161" s="188">
        <f>IF(N161="nulová",J161,0)</f>
        <v>0</v>
      </c>
      <c r="BJ161" s="20" t="s">
        <v>79</v>
      </c>
      <c r="BK161" s="188">
        <f>ROUND(I161*H161,2)</f>
        <v>0</v>
      </c>
      <c r="BL161" s="20" t="s">
        <v>89</v>
      </c>
      <c r="BM161" s="187" t="s">
        <v>1532</v>
      </c>
    </row>
    <row r="162" spans="1:65" s="2" customFormat="1">
      <c r="A162" s="37"/>
      <c r="B162" s="38"/>
      <c r="C162" s="39"/>
      <c r="D162" s="189" t="s">
        <v>136</v>
      </c>
      <c r="E162" s="39"/>
      <c r="F162" s="190" t="s">
        <v>1533</v>
      </c>
      <c r="G162" s="39"/>
      <c r="H162" s="39"/>
      <c r="I162" s="191"/>
      <c r="J162" s="39"/>
      <c r="K162" s="39"/>
      <c r="L162" s="42"/>
      <c r="M162" s="192"/>
      <c r="N162" s="193"/>
      <c r="O162" s="67"/>
      <c r="P162" s="67"/>
      <c r="Q162" s="67"/>
      <c r="R162" s="67"/>
      <c r="S162" s="67"/>
      <c r="T162" s="68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20" t="s">
        <v>136</v>
      </c>
      <c r="AU162" s="20" t="s">
        <v>81</v>
      </c>
    </row>
    <row r="163" spans="1:65" s="2" customFormat="1">
      <c r="A163" s="37"/>
      <c r="B163" s="38"/>
      <c r="C163" s="39"/>
      <c r="D163" s="194" t="s">
        <v>138</v>
      </c>
      <c r="E163" s="39"/>
      <c r="F163" s="195" t="s">
        <v>1534</v>
      </c>
      <c r="G163" s="39"/>
      <c r="H163" s="39"/>
      <c r="I163" s="191"/>
      <c r="J163" s="39"/>
      <c r="K163" s="39"/>
      <c r="L163" s="42"/>
      <c r="M163" s="192"/>
      <c r="N163" s="193"/>
      <c r="O163" s="67"/>
      <c r="P163" s="67"/>
      <c r="Q163" s="67"/>
      <c r="R163" s="67"/>
      <c r="S163" s="67"/>
      <c r="T163" s="68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20" t="s">
        <v>138</v>
      </c>
      <c r="AU163" s="20" t="s">
        <v>81</v>
      </c>
    </row>
    <row r="164" spans="1:65" s="2" customFormat="1" ht="16.5" customHeight="1">
      <c r="A164" s="37"/>
      <c r="B164" s="38"/>
      <c r="C164" s="176" t="s">
        <v>338</v>
      </c>
      <c r="D164" s="176" t="s">
        <v>130</v>
      </c>
      <c r="E164" s="177" t="s">
        <v>1428</v>
      </c>
      <c r="F164" s="178" t="s">
        <v>1429</v>
      </c>
      <c r="G164" s="179" t="s">
        <v>571</v>
      </c>
      <c r="H164" s="180">
        <v>20</v>
      </c>
      <c r="I164" s="181"/>
      <c r="J164" s="182">
        <f>ROUND(I164*H164,2)</f>
        <v>0</v>
      </c>
      <c r="K164" s="178" t="s">
        <v>134</v>
      </c>
      <c r="L164" s="42"/>
      <c r="M164" s="183" t="s">
        <v>19</v>
      </c>
      <c r="N164" s="184" t="s">
        <v>43</v>
      </c>
      <c r="O164" s="67"/>
      <c r="P164" s="185">
        <f>O164*H164</f>
        <v>0</v>
      </c>
      <c r="Q164" s="185">
        <v>6.9999999999999994E-5</v>
      </c>
      <c r="R164" s="185">
        <f>Q164*H164</f>
        <v>1.3999999999999998E-3</v>
      </c>
      <c r="S164" s="185">
        <v>0</v>
      </c>
      <c r="T164" s="186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7" t="s">
        <v>89</v>
      </c>
      <c r="AT164" s="187" t="s">
        <v>130</v>
      </c>
      <c r="AU164" s="187" t="s">
        <v>81</v>
      </c>
      <c r="AY164" s="20" t="s">
        <v>128</v>
      </c>
      <c r="BE164" s="188">
        <f>IF(N164="základní",J164,0)</f>
        <v>0</v>
      </c>
      <c r="BF164" s="188">
        <f>IF(N164="snížená",J164,0)</f>
        <v>0</v>
      </c>
      <c r="BG164" s="188">
        <f>IF(N164="zákl. přenesená",J164,0)</f>
        <v>0</v>
      </c>
      <c r="BH164" s="188">
        <f>IF(N164="sníž. přenesená",J164,0)</f>
        <v>0</v>
      </c>
      <c r="BI164" s="188">
        <f>IF(N164="nulová",J164,0)</f>
        <v>0</v>
      </c>
      <c r="BJ164" s="20" t="s">
        <v>79</v>
      </c>
      <c r="BK164" s="188">
        <f>ROUND(I164*H164,2)</f>
        <v>0</v>
      </c>
      <c r="BL164" s="20" t="s">
        <v>89</v>
      </c>
      <c r="BM164" s="187" t="s">
        <v>1535</v>
      </c>
    </row>
    <row r="165" spans="1:65" s="2" customFormat="1">
      <c r="A165" s="37"/>
      <c r="B165" s="38"/>
      <c r="C165" s="39"/>
      <c r="D165" s="189" t="s">
        <v>136</v>
      </c>
      <c r="E165" s="39"/>
      <c r="F165" s="190" t="s">
        <v>1431</v>
      </c>
      <c r="G165" s="39"/>
      <c r="H165" s="39"/>
      <c r="I165" s="191"/>
      <c r="J165" s="39"/>
      <c r="K165" s="39"/>
      <c r="L165" s="42"/>
      <c r="M165" s="192"/>
      <c r="N165" s="193"/>
      <c r="O165" s="67"/>
      <c r="P165" s="67"/>
      <c r="Q165" s="67"/>
      <c r="R165" s="67"/>
      <c r="S165" s="67"/>
      <c r="T165" s="68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20" t="s">
        <v>136</v>
      </c>
      <c r="AU165" s="20" t="s">
        <v>81</v>
      </c>
    </row>
    <row r="166" spans="1:65" s="2" customFormat="1">
      <c r="A166" s="37"/>
      <c r="B166" s="38"/>
      <c r="C166" s="39"/>
      <c r="D166" s="194" t="s">
        <v>138</v>
      </c>
      <c r="E166" s="39"/>
      <c r="F166" s="195" t="s">
        <v>1432</v>
      </c>
      <c r="G166" s="39"/>
      <c r="H166" s="39"/>
      <c r="I166" s="191"/>
      <c r="J166" s="39"/>
      <c r="K166" s="39"/>
      <c r="L166" s="42"/>
      <c r="M166" s="192"/>
      <c r="N166" s="193"/>
      <c r="O166" s="67"/>
      <c r="P166" s="67"/>
      <c r="Q166" s="67"/>
      <c r="R166" s="67"/>
      <c r="S166" s="67"/>
      <c r="T166" s="68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20" t="s">
        <v>138</v>
      </c>
      <c r="AU166" s="20" t="s">
        <v>81</v>
      </c>
    </row>
    <row r="167" spans="1:65" s="12" customFormat="1" ht="22.9" customHeight="1">
      <c r="B167" s="160"/>
      <c r="C167" s="161"/>
      <c r="D167" s="162" t="s">
        <v>71</v>
      </c>
      <c r="E167" s="174" t="s">
        <v>463</v>
      </c>
      <c r="F167" s="174" t="s">
        <v>464</v>
      </c>
      <c r="G167" s="161"/>
      <c r="H167" s="161"/>
      <c r="I167" s="164"/>
      <c r="J167" s="175">
        <f>BK167</f>
        <v>0</v>
      </c>
      <c r="K167" s="161"/>
      <c r="L167" s="166"/>
      <c r="M167" s="167"/>
      <c r="N167" s="168"/>
      <c r="O167" s="168"/>
      <c r="P167" s="169">
        <f>SUM(P168:P176)</f>
        <v>0</v>
      </c>
      <c r="Q167" s="168"/>
      <c r="R167" s="169">
        <f>SUM(R168:R176)</f>
        <v>0</v>
      </c>
      <c r="S167" s="168"/>
      <c r="T167" s="170">
        <f>SUM(T168:T176)</f>
        <v>0</v>
      </c>
      <c r="AR167" s="171" t="s">
        <v>79</v>
      </c>
      <c r="AT167" s="172" t="s">
        <v>71</v>
      </c>
      <c r="AU167" s="172" t="s">
        <v>79</v>
      </c>
      <c r="AY167" s="171" t="s">
        <v>128</v>
      </c>
      <c r="BK167" s="173">
        <f>SUM(BK168:BK176)</f>
        <v>0</v>
      </c>
    </row>
    <row r="168" spans="1:65" s="2" customFormat="1" ht="16.5" customHeight="1">
      <c r="A168" s="37"/>
      <c r="B168" s="38"/>
      <c r="C168" s="176" t="s">
        <v>346</v>
      </c>
      <c r="D168" s="176" t="s">
        <v>130</v>
      </c>
      <c r="E168" s="177" t="s">
        <v>1433</v>
      </c>
      <c r="F168" s="178" t="s">
        <v>1434</v>
      </c>
      <c r="G168" s="179" t="s">
        <v>209</v>
      </c>
      <c r="H168" s="180">
        <v>6.16</v>
      </c>
      <c r="I168" s="181"/>
      <c r="J168" s="182">
        <f>ROUND(I168*H168,2)</f>
        <v>0</v>
      </c>
      <c r="K168" s="178" t="s">
        <v>134</v>
      </c>
      <c r="L168" s="42"/>
      <c r="M168" s="183" t="s">
        <v>19</v>
      </c>
      <c r="N168" s="184" t="s">
        <v>43</v>
      </c>
      <c r="O168" s="67"/>
      <c r="P168" s="185">
        <f>O168*H168</f>
        <v>0</v>
      </c>
      <c r="Q168" s="185">
        <v>0</v>
      </c>
      <c r="R168" s="185">
        <f>Q168*H168</f>
        <v>0</v>
      </c>
      <c r="S168" s="185">
        <v>0</v>
      </c>
      <c r="T168" s="186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7" t="s">
        <v>89</v>
      </c>
      <c r="AT168" s="187" t="s">
        <v>130</v>
      </c>
      <c r="AU168" s="187" t="s">
        <v>81</v>
      </c>
      <c r="AY168" s="20" t="s">
        <v>128</v>
      </c>
      <c r="BE168" s="188">
        <f>IF(N168="základní",J168,0)</f>
        <v>0</v>
      </c>
      <c r="BF168" s="188">
        <f>IF(N168="snížená",J168,0)</f>
        <v>0</v>
      </c>
      <c r="BG168" s="188">
        <f>IF(N168="zákl. přenesená",J168,0)</f>
        <v>0</v>
      </c>
      <c r="BH168" s="188">
        <f>IF(N168="sníž. přenesená",J168,0)</f>
        <v>0</v>
      </c>
      <c r="BI168" s="188">
        <f>IF(N168="nulová",J168,0)</f>
        <v>0</v>
      </c>
      <c r="BJ168" s="20" t="s">
        <v>79</v>
      </c>
      <c r="BK168" s="188">
        <f>ROUND(I168*H168,2)</f>
        <v>0</v>
      </c>
      <c r="BL168" s="20" t="s">
        <v>89</v>
      </c>
      <c r="BM168" s="187" t="s">
        <v>1536</v>
      </c>
    </row>
    <row r="169" spans="1:65" s="2" customFormat="1" ht="19.5">
      <c r="A169" s="37"/>
      <c r="B169" s="38"/>
      <c r="C169" s="39"/>
      <c r="D169" s="189" t="s">
        <v>136</v>
      </c>
      <c r="E169" s="39"/>
      <c r="F169" s="190" t="s">
        <v>1436</v>
      </c>
      <c r="G169" s="39"/>
      <c r="H169" s="39"/>
      <c r="I169" s="191"/>
      <c r="J169" s="39"/>
      <c r="K169" s="39"/>
      <c r="L169" s="42"/>
      <c r="M169" s="192"/>
      <c r="N169" s="193"/>
      <c r="O169" s="67"/>
      <c r="P169" s="67"/>
      <c r="Q169" s="67"/>
      <c r="R169" s="67"/>
      <c r="S169" s="67"/>
      <c r="T169" s="68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20" t="s">
        <v>136</v>
      </c>
      <c r="AU169" s="20" t="s">
        <v>81</v>
      </c>
    </row>
    <row r="170" spans="1:65" s="2" customFormat="1">
      <c r="A170" s="37"/>
      <c r="B170" s="38"/>
      <c r="C170" s="39"/>
      <c r="D170" s="194" t="s">
        <v>138</v>
      </c>
      <c r="E170" s="39"/>
      <c r="F170" s="195" t="s">
        <v>1437</v>
      </c>
      <c r="G170" s="39"/>
      <c r="H170" s="39"/>
      <c r="I170" s="191"/>
      <c r="J170" s="39"/>
      <c r="K170" s="39"/>
      <c r="L170" s="42"/>
      <c r="M170" s="192"/>
      <c r="N170" s="193"/>
      <c r="O170" s="67"/>
      <c r="P170" s="67"/>
      <c r="Q170" s="67"/>
      <c r="R170" s="67"/>
      <c r="S170" s="67"/>
      <c r="T170" s="68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20" t="s">
        <v>138</v>
      </c>
      <c r="AU170" s="20" t="s">
        <v>81</v>
      </c>
    </row>
    <row r="171" spans="1:65" s="2" customFormat="1" ht="21.75" customHeight="1">
      <c r="A171" s="37"/>
      <c r="B171" s="38"/>
      <c r="C171" s="176" t="s">
        <v>352</v>
      </c>
      <c r="D171" s="176" t="s">
        <v>130</v>
      </c>
      <c r="E171" s="177" t="s">
        <v>1438</v>
      </c>
      <c r="F171" s="178" t="s">
        <v>1439</v>
      </c>
      <c r="G171" s="179" t="s">
        <v>209</v>
      </c>
      <c r="H171" s="180">
        <v>6.16</v>
      </c>
      <c r="I171" s="181"/>
      <c r="J171" s="182">
        <f>ROUND(I171*H171,2)</f>
        <v>0</v>
      </c>
      <c r="K171" s="178" t="s">
        <v>134</v>
      </c>
      <c r="L171" s="42"/>
      <c r="M171" s="183" t="s">
        <v>19</v>
      </c>
      <c r="N171" s="184" t="s">
        <v>43</v>
      </c>
      <c r="O171" s="67"/>
      <c r="P171" s="185">
        <f>O171*H171</f>
        <v>0</v>
      </c>
      <c r="Q171" s="185">
        <v>0</v>
      </c>
      <c r="R171" s="185">
        <f>Q171*H171</f>
        <v>0</v>
      </c>
      <c r="S171" s="185">
        <v>0</v>
      </c>
      <c r="T171" s="186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7" t="s">
        <v>89</v>
      </c>
      <c r="AT171" s="187" t="s">
        <v>130</v>
      </c>
      <c r="AU171" s="187" t="s">
        <v>81</v>
      </c>
      <c r="AY171" s="20" t="s">
        <v>128</v>
      </c>
      <c r="BE171" s="188">
        <f>IF(N171="základní",J171,0)</f>
        <v>0</v>
      </c>
      <c r="BF171" s="188">
        <f>IF(N171="snížená",J171,0)</f>
        <v>0</v>
      </c>
      <c r="BG171" s="188">
        <f>IF(N171="zákl. přenesená",J171,0)</f>
        <v>0</v>
      </c>
      <c r="BH171" s="188">
        <f>IF(N171="sníž. přenesená",J171,0)</f>
        <v>0</v>
      </c>
      <c r="BI171" s="188">
        <f>IF(N171="nulová",J171,0)</f>
        <v>0</v>
      </c>
      <c r="BJ171" s="20" t="s">
        <v>79</v>
      </c>
      <c r="BK171" s="188">
        <f>ROUND(I171*H171,2)</f>
        <v>0</v>
      </c>
      <c r="BL171" s="20" t="s">
        <v>89</v>
      </c>
      <c r="BM171" s="187" t="s">
        <v>1537</v>
      </c>
    </row>
    <row r="172" spans="1:65" s="2" customFormat="1" ht="19.5">
      <c r="A172" s="37"/>
      <c r="B172" s="38"/>
      <c r="C172" s="39"/>
      <c r="D172" s="189" t="s">
        <v>136</v>
      </c>
      <c r="E172" s="39"/>
      <c r="F172" s="190" t="s">
        <v>1441</v>
      </c>
      <c r="G172" s="39"/>
      <c r="H172" s="39"/>
      <c r="I172" s="191"/>
      <c r="J172" s="39"/>
      <c r="K172" s="39"/>
      <c r="L172" s="42"/>
      <c r="M172" s="192"/>
      <c r="N172" s="193"/>
      <c r="O172" s="67"/>
      <c r="P172" s="67"/>
      <c r="Q172" s="67"/>
      <c r="R172" s="67"/>
      <c r="S172" s="67"/>
      <c r="T172" s="68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20" t="s">
        <v>136</v>
      </c>
      <c r="AU172" s="20" t="s">
        <v>81</v>
      </c>
    </row>
    <row r="173" spans="1:65" s="2" customFormat="1">
      <c r="A173" s="37"/>
      <c r="B173" s="38"/>
      <c r="C173" s="39"/>
      <c r="D173" s="194" t="s">
        <v>138</v>
      </c>
      <c r="E173" s="39"/>
      <c r="F173" s="195" t="s">
        <v>1442</v>
      </c>
      <c r="G173" s="39"/>
      <c r="H173" s="39"/>
      <c r="I173" s="191"/>
      <c r="J173" s="39"/>
      <c r="K173" s="39"/>
      <c r="L173" s="42"/>
      <c r="M173" s="192"/>
      <c r="N173" s="193"/>
      <c r="O173" s="67"/>
      <c r="P173" s="67"/>
      <c r="Q173" s="67"/>
      <c r="R173" s="67"/>
      <c r="S173" s="67"/>
      <c r="T173" s="68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20" t="s">
        <v>138</v>
      </c>
      <c r="AU173" s="20" t="s">
        <v>81</v>
      </c>
    </row>
    <row r="174" spans="1:65" s="2" customFormat="1" ht="21.75" customHeight="1">
      <c r="A174" s="37"/>
      <c r="B174" s="38"/>
      <c r="C174" s="176" t="s">
        <v>358</v>
      </c>
      <c r="D174" s="176" t="s">
        <v>130</v>
      </c>
      <c r="E174" s="177" t="s">
        <v>1443</v>
      </c>
      <c r="F174" s="178" t="s">
        <v>1444</v>
      </c>
      <c r="G174" s="179" t="s">
        <v>209</v>
      </c>
      <c r="H174" s="180">
        <v>6.16</v>
      </c>
      <c r="I174" s="181"/>
      <c r="J174" s="182">
        <f>ROUND(I174*H174,2)</f>
        <v>0</v>
      </c>
      <c r="K174" s="178" t="s">
        <v>134</v>
      </c>
      <c r="L174" s="42"/>
      <c r="M174" s="183" t="s">
        <v>19</v>
      </c>
      <c r="N174" s="184" t="s">
        <v>43</v>
      </c>
      <c r="O174" s="67"/>
      <c r="P174" s="185">
        <f>O174*H174</f>
        <v>0</v>
      </c>
      <c r="Q174" s="185">
        <v>0</v>
      </c>
      <c r="R174" s="185">
        <f>Q174*H174</f>
        <v>0</v>
      </c>
      <c r="S174" s="185">
        <v>0</v>
      </c>
      <c r="T174" s="186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7" t="s">
        <v>89</v>
      </c>
      <c r="AT174" s="187" t="s">
        <v>130</v>
      </c>
      <c r="AU174" s="187" t="s">
        <v>81</v>
      </c>
      <c r="AY174" s="20" t="s">
        <v>128</v>
      </c>
      <c r="BE174" s="188">
        <f>IF(N174="základní",J174,0)</f>
        <v>0</v>
      </c>
      <c r="BF174" s="188">
        <f>IF(N174="snížená",J174,0)</f>
        <v>0</v>
      </c>
      <c r="BG174" s="188">
        <f>IF(N174="zákl. přenesená",J174,0)</f>
        <v>0</v>
      </c>
      <c r="BH174" s="188">
        <f>IF(N174="sníž. přenesená",J174,0)</f>
        <v>0</v>
      </c>
      <c r="BI174" s="188">
        <f>IF(N174="nulová",J174,0)</f>
        <v>0</v>
      </c>
      <c r="BJ174" s="20" t="s">
        <v>79</v>
      </c>
      <c r="BK174" s="188">
        <f>ROUND(I174*H174,2)</f>
        <v>0</v>
      </c>
      <c r="BL174" s="20" t="s">
        <v>89</v>
      </c>
      <c r="BM174" s="187" t="s">
        <v>1538</v>
      </c>
    </row>
    <row r="175" spans="1:65" s="2" customFormat="1" ht="19.5">
      <c r="A175" s="37"/>
      <c r="B175" s="38"/>
      <c r="C175" s="39"/>
      <c r="D175" s="189" t="s">
        <v>136</v>
      </c>
      <c r="E175" s="39"/>
      <c r="F175" s="190" t="s">
        <v>1446</v>
      </c>
      <c r="G175" s="39"/>
      <c r="H175" s="39"/>
      <c r="I175" s="191"/>
      <c r="J175" s="39"/>
      <c r="K175" s="39"/>
      <c r="L175" s="42"/>
      <c r="M175" s="192"/>
      <c r="N175" s="193"/>
      <c r="O175" s="67"/>
      <c r="P175" s="67"/>
      <c r="Q175" s="67"/>
      <c r="R175" s="67"/>
      <c r="S175" s="67"/>
      <c r="T175" s="68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20" t="s">
        <v>136</v>
      </c>
      <c r="AU175" s="20" t="s">
        <v>81</v>
      </c>
    </row>
    <row r="176" spans="1:65" s="2" customFormat="1">
      <c r="A176" s="37"/>
      <c r="B176" s="38"/>
      <c r="C176" s="39"/>
      <c r="D176" s="194" t="s">
        <v>138</v>
      </c>
      <c r="E176" s="39"/>
      <c r="F176" s="195" t="s">
        <v>1447</v>
      </c>
      <c r="G176" s="39"/>
      <c r="H176" s="39"/>
      <c r="I176" s="191"/>
      <c r="J176" s="39"/>
      <c r="K176" s="39"/>
      <c r="L176" s="42"/>
      <c r="M176" s="217"/>
      <c r="N176" s="218"/>
      <c r="O176" s="219"/>
      <c r="P176" s="219"/>
      <c r="Q176" s="219"/>
      <c r="R176" s="219"/>
      <c r="S176" s="219"/>
      <c r="T176" s="220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20" t="s">
        <v>138</v>
      </c>
      <c r="AU176" s="20" t="s">
        <v>81</v>
      </c>
    </row>
    <row r="177" spans="1:31" s="2" customFormat="1" ht="6.95" customHeight="1">
      <c r="A177" s="37"/>
      <c r="B177" s="50"/>
      <c r="C177" s="51"/>
      <c r="D177" s="51"/>
      <c r="E177" s="51"/>
      <c r="F177" s="51"/>
      <c r="G177" s="51"/>
      <c r="H177" s="51"/>
      <c r="I177" s="51"/>
      <c r="J177" s="51"/>
      <c r="K177" s="51"/>
      <c r="L177" s="42"/>
      <c r="M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</row>
  </sheetData>
  <sheetProtection algorithmName="SHA-512" hashValue="rn+J8RuixDuOYcKd/lkDtrKaxhhAR7eja5EUJUE7u1sm/k015qUx7sD83ihn57eYMjB7BJbqqUK+RprUrkaO8A==" saltValue="I0yDprLHBOLMa9jrrYGdIhirrHa2FASUQUffy4LplkBXLKpMsGFunJ2GMv2j2WN+KKECk2754uReH14T2KEexw==" spinCount="100000" sheet="1" objects="1" scenarios="1" formatColumns="0" formatRows="0" autoFilter="0"/>
  <autoFilter ref="C83:K176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9" r:id="rId1"/>
    <hyperlink ref="F92" r:id="rId2"/>
    <hyperlink ref="F97" r:id="rId3"/>
    <hyperlink ref="F102" r:id="rId4"/>
    <hyperlink ref="F107" r:id="rId5"/>
    <hyperlink ref="F116" r:id="rId6"/>
    <hyperlink ref="F122" r:id="rId7"/>
    <hyperlink ref="F128" r:id="rId8"/>
    <hyperlink ref="F135" r:id="rId9"/>
    <hyperlink ref="F138" r:id="rId10"/>
    <hyperlink ref="F143" r:id="rId11"/>
    <hyperlink ref="F150" r:id="rId12"/>
    <hyperlink ref="F155" r:id="rId13"/>
    <hyperlink ref="F160" r:id="rId14"/>
    <hyperlink ref="F163" r:id="rId15"/>
    <hyperlink ref="F166" r:id="rId16"/>
    <hyperlink ref="F170" r:id="rId17"/>
    <hyperlink ref="F173" r:id="rId18"/>
    <hyperlink ref="F176" r:id="rId19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7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20" t="s">
        <v>97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3"/>
      <c r="AT3" s="20" t="s">
        <v>81</v>
      </c>
    </row>
    <row r="4" spans="1:46" s="1" customFormat="1" ht="24.95" customHeight="1">
      <c r="B4" s="23"/>
      <c r="D4" s="106" t="s">
        <v>104</v>
      </c>
      <c r="L4" s="23"/>
      <c r="M4" s="107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08" t="s">
        <v>16</v>
      </c>
      <c r="L6" s="23"/>
    </row>
    <row r="7" spans="1:46" s="1" customFormat="1" ht="16.5" customHeight="1">
      <c r="B7" s="23"/>
      <c r="E7" s="385" t="str">
        <f>'Rekapitulace stavby'!K6</f>
        <v>Zámecké konírny - Community Hub, Objekt I - Inhalatorium SO 04</v>
      </c>
      <c r="F7" s="386"/>
      <c r="G7" s="386"/>
      <c r="H7" s="386"/>
      <c r="L7" s="23"/>
    </row>
    <row r="8" spans="1:46" s="2" customFormat="1" ht="12" customHeight="1">
      <c r="A8" s="37"/>
      <c r="B8" s="42"/>
      <c r="C8" s="37"/>
      <c r="D8" s="108" t="s">
        <v>105</v>
      </c>
      <c r="E8" s="37"/>
      <c r="F8" s="37"/>
      <c r="G8" s="37"/>
      <c r="H8" s="37"/>
      <c r="I8" s="37"/>
      <c r="J8" s="37"/>
      <c r="K8" s="37"/>
      <c r="L8" s="10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87" t="s">
        <v>1539</v>
      </c>
      <c r="F9" s="388"/>
      <c r="G9" s="388"/>
      <c r="H9" s="388"/>
      <c r="I9" s="37"/>
      <c r="J9" s="37"/>
      <c r="K9" s="37"/>
      <c r="L9" s="10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0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8" t="s">
        <v>18</v>
      </c>
      <c r="E11" s="37"/>
      <c r="F11" s="110" t="s">
        <v>19</v>
      </c>
      <c r="G11" s="37"/>
      <c r="H11" s="37"/>
      <c r="I11" s="108" t="s">
        <v>20</v>
      </c>
      <c r="J11" s="110" t="s">
        <v>19</v>
      </c>
      <c r="K11" s="37"/>
      <c r="L11" s="10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8" t="s">
        <v>21</v>
      </c>
      <c r="E12" s="37"/>
      <c r="F12" s="110" t="s">
        <v>22</v>
      </c>
      <c r="G12" s="37"/>
      <c r="H12" s="37"/>
      <c r="I12" s="108" t="s">
        <v>23</v>
      </c>
      <c r="J12" s="111" t="str">
        <f>'Rekapitulace stavby'!AN8</f>
        <v>Vyplň údaj</v>
      </c>
      <c r="K12" s="37"/>
      <c r="L12" s="10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0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8" t="s">
        <v>24</v>
      </c>
      <c r="E14" s="37"/>
      <c r="F14" s="37"/>
      <c r="G14" s="37"/>
      <c r="H14" s="37"/>
      <c r="I14" s="108" t="s">
        <v>25</v>
      </c>
      <c r="J14" s="110" t="s">
        <v>19</v>
      </c>
      <c r="K14" s="37"/>
      <c r="L14" s="10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0" t="s">
        <v>26</v>
      </c>
      <c r="F15" s="37"/>
      <c r="G15" s="37"/>
      <c r="H15" s="37"/>
      <c r="I15" s="108" t="s">
        <v>27</v>
      </c>
      <c r="J15" s="110" t="s">
        <v>19</v>
      </c>
      <c r="K15" s="37"/>
      <c r="L15" s="10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0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8" t="s">
        <v>28</v>
      </c>
      <c r="E17" s="37"/>
      <c r="F17" s="37"/>
      <c r="G17" s="37"/>
      <c r="H17" s="37"/>
      <c r="I17" s="108" t="s">
        <v>25</v>
      </c>
      <c r="J17" s="33" t="str">
        <f>'Rekapitulace stavby'!AN13</f>
        <v>Vyplň údaj</v>
      </c>
      <c r="K17" s="37"/>
      <c r="L17" s="10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89" t="str">
        <f>'Rekapitulace stavby'!E14</f>
        <v>Vyplň údaj</v>
      </c>
      <c r="F18" s="390"/>
      <c r="G18" s="390"/>
      <c r="H18" s="390"/>
      <c r="I18" s="108" t="s">
        <v>27</v>
      </c>
      <c r="J18" s="33" t="str">
        <f>'Rekapitulace stavby'!AN14</f>
        <v>Vyplň údaj</v>
      </c>
      <c r="K18" s="37"/>
      <c r="L18" s="10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0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8" t="s">
        <v>30</v>
      </c>
      <c r="E20" s="37"/>
      <c r="F20" s="37"/>
      <c r="G20" s="37"/>
      <c r="H20" s="37"/>
      <c r="I20" s="108" t="s">
        <v>25</v>
      </c>
      <c r="J20" s="110" t="s">
        <v>19</v>
      </c>
      <c r="K20" s="37"/>
      <c r="L20" s="10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0" t="s">
        <v>31</v>
      </c>
      <c r="F21" s="37"/>
      <c r="G21" s="37"/>
      <c r="H21" s="37"/>
      <c r="I21" s="108" t="s">
        <v>27</v>
      </c>
      <c r="J21" s="110" t="s">
        <v>19</v>
      </c>
      <c r="K21" s="37"/>
      <c r="L21" s="10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0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8" t="s">
        <v>33</v>
      </c>
      <c r="E23" s="37"/>
      <c r="F23" s="37"/>
      <c r="G23" s="37"/>
      <c r="H23" s="37"/>
      <c r="I23" s="108" t="s">
        <v>25</v>
      </c>
      <c r="J23" s="110" t="s">
        <v>34</v>
      </c>
      <c r="K23" s="37"/>
      <c r="L23" s="10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0" t="s">
        <v>35</v>
      </c>
      <c r="F24" s="37"/>
      <c r="G24" s="37"/>
      <c r="H24" s="37"/>
      <c r="I24" s="108" t="s">
        <v>27</v>
      </c>
      <c r="J24" s="110" t="s">
        <v>19</v>
      </c>
      <c r="K24" s="37"/>
      <c r="L24" s="10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0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8" t="s">
        <v>36</v>
      </c>
      <c r="E26" s="37"/>
      <c r="F26" s="37"/>
      <c r="G26" s="37"/>
      <c r="H26" s="37"/>
      <c r="I26" s="37"/>
      <c r="J26" s="37"/>
      <c r="K26" s="37"/>
      <c r="L26" s="10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47.25" customHeight="1">
      <c r="A27" s="112"/>
      <c r="B27" s="113"/>
      <c r="C27" s="112"/>
      <c r="D27" s="112"/>
      <c r="E27" s="391" t="s">
        <v>37</v>
      </c>
      <c r="F27" s="391"/>
      <c r="G27" s="391"/>
      <c r="H27" s="39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0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5"/>
      <c r="E29" s="115"/>
      <c r="F29" s="115"/>
      <c r="G29" s="115"/>
      <c r="H29" s="115"/>
      <c r="I29" s="115"/>
      <c r="J29" s="115"/>
      <c r="K29" s="115"/>
      <c r="L29" s="10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6" t="s">
        <v>38</v>
      </c>
      <c r="E30" s="37"/>
      <c r="F30" s="37"/>
      <c r="G30" s="37"/>
      <c r="H30" s="37"/>
      <c r="I30" s="37"/>
      <c r="J30" s="117">
        <f>ROUND(J84, 2)</f>
        <v>0</v>
      </c>
      <c r="K30" s="37"/>
      <c r="L30" s="10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5"/>
      <c r="E31" s="115"/>
      <c r="F31" s="115"/>
      <c r="G31" s="115"/>
      <c r="H31" s="115"/>
      <c r="I31" s="115"/>
      <c r="J31" s="115"/>
      <c r="K31" s="115"/>
      <c r="L31" s="10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8" t="s">
        <v>40</v>
      </c>
      <c r="G32" s="37"/>
      <c r="H32" s="37"/>
      <c r="I32" s="118" t="s">
        <v>39</v>
      </c>
      <c r="J32" s="118" t="s">
        <v>41</v>
      </c>
      <c r="K32" s="37"/>
      <c r="L32" s="10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19" t="s">
        <v>42</v>
      </c>
      <c r="E33" s="108" t="s">
        <v>43</v>
      </c>
      <c r="F33" s="120">
        <f>ROUND((SUM(BE84:BE176)),  2)</f>
        <v>0</v>
      </c>
      <c r="G33" s="37"/>
      <c r="H33" s="37"/>
      <c r="I33" s="121">
        <v>0.21</v>
      </c>
      <c r="J33" s="120">
        <f>ROUND(((SUM(BE84:BE176))*I33),  2)</f>
        <v>0</v>
      </c>
      <c r="K33" s="37"/>
      <c r="L33" s="10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8" t="s">
        <v>44</v>
      </c>
      <c r="F34" s="120">
        <f>ROUND((SUM(BF84:BF176)),  2)</f>
        <v>0</v>
      </c>
      <c r="G34" s="37"/>
      <c r="H34" s="37"/>
      <c r="I34" s="121">
        <v>0.15</v>
      </c>
      <c r="J34" s="120">
        <f>ROUND(((SUM(BF84:BF176))*I34),  2)</f>
        <v>0</v>
      </c>
      <c r="K34" s="37"/>
      <c r="L34" s="10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8" t="s">
        <v>45</v>
      </c>
      <c r="F35" s="120">
        <f>ROUND((SUM(BG84:BG176)),  2)</f>
        <v>0</v>
      </c>
      <c r="G35" s="37"/>
      <c r="H35" s="37"/>
      <c r="I35" s="121">
        <v>0.21</v>
      </c>
      <c r="J35" s="120">
        <f>0</f>
        <v>0</v>
      </c>
      <c r="K35" s="37"/>
      <c r="L35" s="10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8" t="s">
        <v>46</v>
      </c>
      <c r="F36" s="120">
        <f>ROUND((SUM(BH84:BH176)),  2)</f>
        <v>0</v>
      </c>
      <c r="G36" s="37"/>
      <c r="H36" s="37"/>
      <c r="I36" s="121">
        <v>0.15</v>
      </c>
      <c r="J36" s="120">
        <f>0</f>
        <v>0</v>
      </c>
      <c r="K36" s="37"/>
      <c r="L36" s="10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8" t="s">
        <v>47</v>
      </c>
      <c r="F37" s="120">
        <f>ROUND((SUM(BI84:BI176)),  2)</f>
        <v>0</v>
      </c>
      <c r="G37" s="37"/>
      <c r="H37" s="37"/>
      <c r="I37" s="121">
        <v>0</v>
      </c>
      <c r="J37" s="120">
        <f>0</f>
        <v>0</v>
      </c>
      <c r="K37" s="37"/>
      <c r="L37" s="10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0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10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107</v>
      </c>
      <c r="D45" s="39"/>
      <c r="E45" s="39"/>
      <c r="F45" s="39"/>
      <c r="G45" s="39"/>
      <c r="H45" s="39"/>
      <c r="I45" s="39"/>
      <c r="J45" s="39"/>
      <c r="K45" s="39"/>
      <c r="L45" s="10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0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0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83" t="str">
        <f>E7</f>
        <v>Zámecké konírny - Community Hub, Objekt I - Inhalatorium SO 04</v>
      </c>
      <c r="F48" s="384"/>
      <c r="G48" s="384"/>
      <c r="H48" s="384"/>
      <c r="I48" s="39"/>
      <c r="J48" s="39"/>
      <c r="K48" s="39"/>
      <c r="L48" s="10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105</v>
      </c>
      <c r="D49" s="39"/>
      <c r="E49" s="39"/>
      <c r="F49" s="39"/>
      <c r="G49" s="39"/>
      <c r="H49" s="39"/>
      <c r="I49" s="39"/>
      <c r="J49" s="39"/>
      <c r="K49" s="39"/>
      <c r="L49" s="10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71" t="str">
        <f>E9</f>
        <v>6 - Přeložka vodovodu</v>
      </c>
      <c r="F50" s="382"/>
      <c r="G50" s="382"/>
      <c r="H50" s="382"/>
      <c r="I50" s="39"/>
      <c r="J50" s="39"/>
      <c r="K50" s="39"/>
      <c r="L50" s="10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0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21</v>
      </c>
      <c r="D52" s="39"/>
      <c r="E52" s="39"/>
      <c r="F52" s="30" t="str">
        <f>F12</f>
        <v>Park B.Němcové, Karviná Fryštát</v>
      </c>
      <c r="G52" s="39"/>
      <c r="H52" s="39"/>
      <c r="I52" s="32" t="s">
        <v>23</v>
      </c>
      <c r="J52" s="62" t="str">
        <f>IF(J12="","",J12)</f>
        <v>Vyplň údaj</v>
      </c>
      <c r="K52" s="39"/>
      <c r="L52" s="10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0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25.7" customHeight="1">
      <c r="A54" s="37"/>
      <c r="B54" s="38"/>
      <c r="C54" s="32" t="s">
        <v>24</v>
      </c>
      <c r="D54" s="39"/>
      <c r="E54" s="39"/>
      <c r="F54" s="30" t="str">
        <f>E15</f>
        <v>Statutární město Karviná</v>
      </c>
      <c r="G54" s="39"/>
      <c r="H54" s="39"/>
      <c r="I54" s="32" t="s">
        <v>30</v>
      </c>
      <c r="J54" s="35" t="str">
        <f>E21</f>
        <v>Amun Pro s.r.o., Třanovice</v>
      </c>
      <c r="K54" s="39"/>
      <c r="L54" s="10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25.7" customHeight="1">
      <c r="A55" s="37"/>
      <c r="B55" s="38"/>
      <c r="C55" s="32" t="s">
        <v>28</v>
      </c>
      <c r="D55" s="39"/>
      <c r="E55" s="39"/>
      <c r="F55" s="30" t="str">
        <f>IF(E18="","",E18)</f>
        <v>Vyplň údaj</v>
      </c>
      <c r="G55" s="39"/>
      <c r="H55" s="39"/>
      <c r="I55" s="32" t="s">
        <v>33</v>
      </c>
      <c r="J55" s="35" t="str">
        <f>E24</f>
        <v>Ing. Alena Chmelová, Opava</v>
      </c>
      <c r="K55" s="39"/>
      <c r="L55" s="10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0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3" t="s">
        <v>108</v>
      </c>
      <c r="D57" s="134"/>
      <c r="E57" s="134"/>
      <c r="F57" s="134"/>
      <c r="G57" s="134"/>
      <c r="H57" s="134"/>
      <c r="I57" s="134"/>
      <c r="J57" s="135" t="s">
        <v>109</v>
      </c>
      <c r="K57" s="134"/>
      <c r="L57" s="10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0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6" t="s">
        <v>70</v>
      </c>
      <c r="D59" s="39"/>
      <c r="E59" s="39"/>
      <c r="F59" s="39"/>
      <c r="G59" s="39"/>
      <c r="H59" s="39"/>
      <c r="I59" s="39"/>
      <c r="J59" s="80">
        <f>J84</f>
        <v>0</v>
      </c>
      <c r="K59" s="39"/>
      <c r="L59" s="10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110</v>
      </c>
    </row>
    <row r="60" spans="1:47" s="9" customFormat="1" ht="24.95" customHeight="1">
      <c r="B60" s="137"/>
      <c r="C60" s="138"/>
      <c r="D60" s="139" t="s">
        <v>111</v>
      </c>
      <c r="E60" s="140"/>
      <c r="F60" s="140"/>
      <c r="G60" s="140"/>
      <c r="H60" s="140"/>
      <c r="I60" s="140"/>
      <c r="J60" s="141">
        <f>J85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112</v>
      </c>
      <c r="E61" s="146"/>
      <c r="F61" s="146"/>
      <c r="G61" s="146"/>
      <c r="H61" s="146"/>
      <c r="I61" s="146"/>
      <c r="J61" s="147">
        <f>J86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1340</v>
      </c>
      <c r="E62" s="146"/>
      <c r="F62" s="146"/>
      <c r="G62" s="146"/>
      <c r="H62" s="146"/>
      <c r="I62" s="146"/>
      <c r="J62" s="147">
        <f>J123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1227</v>
      </c>
      <c r="E63" s="146"/>
      <c r="F63" s="146"/>
      <c r="G63" s="146"/>
      <c r="H63" s="146"/>
      <c r="I63" s="146"/>
      <c r="J63" s="147">
        <f>J127</f>
        <v>0</v>
      </c>
      <c r="K63" s="144"/>
      <c r="L63" s="148"/>
    </row>
    <row r="64" spans="1:47" s="10" customFormat="1" ht="19.899999999999999" customHeight="1">
      <c r="B64" s="143"/>
      <c r="C64" s="144"/>
      <c r="D64" s="145" t="s">
        <v>159</v>
      </c>
      <c r="E64" s="146"/>
      <c r="F64" s="146"/>
      <c r="G64" s="146"/>
      <c r="H64" s="146"/>
      <c r="I64" s="146"/>
      <c r="J64" s="147">
        <f>J167</f>
        <v>0</v>
      </c>
      <c r="K64" s="144"/>
      <c r="L64" s="148"/>
    </row>
    <row r="65" spans="1:31" s="2" customFormat="1" ht="21.75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09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pans="1:31" s="2" customFormat="1" ht="6.95" customHeight="1">
      <c r="A66" s="37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109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pans="1:31" s="2" customFormat="1" ht="6.95" customHeight="1">
      <c r="A70" s="37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10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31" s="2" customFormat="1" ht="24.95" customHeight="1">
      <c r="A71" s="37"/>
      <c r="B71" s="38"/>
      <c r="C71" s="26" t="s">
        <v>113</v>
      </c>
      <c r="D71" s="39"/>
      <c r="E71" s="39"/>
      <c r="F71" s="39"/>
      <c r="G71" s="39"/>
      <c r="H71" s="39"/>
      <c r="I71" s="39"/>
      <c r="J71" s="39"/>
      <c r="K71" s="39"/>
      <c r="L71" s="10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6.95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0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12" customHeight="1">
      <c r="A73" s="37"/>
      <c r="B73" s="38"/>
      <c r="C73" s="32" t="s">
        <v>16</v>
      </c>
      <c r="D73" s="39"/>
      <c r="E73" s="39"/>
      <c r="F73" s="39"/>
      <c r="G73" s="39"/>
      <c r="H73" s="39"/>
      <c r="I73" s="39"/>
      <c r="J73" s="39"/>
      <c r="K73" s="39"/>
      <c r="L73" s="10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16.5" customHeight="1">
      <c r="A74" s="37"/>
      <c r="B74" s="38"/>
      <c r="C74" s="39"/>
      <c r="D74" s="39"/>
      <c r="E74" s="383" t="str">
        <f>E7</f>
        <v>Zámecké konírny - Community Hub, Objekt I - Inhalatorium SO 04</v>
      </c>
      <c r="F74" s="384"/>
      <c r="G74" s="384"/>
      <c r="H74" s="384"/>
      <c r="I74" s="39"/>
      <c r="J74" s="39"/>
      <c r="K74" s="39"/>
      <c r="L74" s="10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2" customHeight="1">
      <c r="A75" s="37"/>
      <c r="B75" s="38"/>
      <c r="C75" s="32" t="s">
        <v>105</v>
      </c>
      <c r="D75" s="39"/>
      <c r="E75" s="39"/>
      <c r="F75" s="39"/>
      <c r="G75" s="39"/>
      <c r="H75" s="39"/>
      <c r="I75" s="39"/>
      <c r="J75" s="39"/>
      <c r="K75" s="39"/>
      <c r="L75" s="10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16.5" customHeight="1">
      <c r="A76" s="37"/>
      <c r="B76" s="38"/>
      <c r="C76" s="39"/>
      <c r="D76" s="39"/>
      <c r="E76" s="371" t="str">
        <f>E9</f>
        <v>6 - Přeložka vodovodu</v>
      </c>
      <c r="F76" s="382"/>
      <c r="G76" s="382"/>
      <c r="H76" s="382"/>
      <c r="I76" s="39"/>
      <c r="J76" s="39"/>
      <c r="K76" s="39"/>
      <c r="L76" s="10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6.95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0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2" customHeight="1">
      <c r="A78" s="37"/>
      <c r="B78" s="38"/>
      <c r="C78" s="32" t="s">
        <v>21</v>
      </c>
      <c r="D78" s="39"/>
      <c r="E78" s="39"/>
      <c r="F78" s="30" t="str">
        <f>F12</f>
        <v>Park B.Němcové, Karviná Fryštát</v>
      </c>
      <c r="G78" s="39"/>
      <c r="H78" s="39"/>
      <c r="I78" s="32" t="s">
        <v>23</v>
      </c>
      <c r="J78" s="62" t="str">
        <f>IF(J12="","",J12)</f>
        <v>Vyplň údaj</v>
      </c>
      <c r="K78" s="39"/>
      <c r="L78" s="10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6.95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0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25.7" customHeight="1">
      <c r="A80" s="37"/>
      <c r="B80" s="38"/>
      <c r="C80" s="32" t="s">
        <v>24</v>
      </c>
      <c r="D80" s="39"/>
      <c r="E80" s="39"/>
      <c r="F80" s="30" t="str">
        <f>E15</f>
        <v>Statutární město Karviná</v>
      </c>
      <c r="G80" s="39"/>
      <c r="H80" s="39"/>
      <c r="I80" s="32" t="s">
        <v>30</v>
      </c>
      <c r="J80" s="35" t="str">
        <f>E21</f>
        <v>Amun Pro s.r.o., Třanovice</v>
      </c>
      <c r="K80" s="39"/>
      <c r="L80" s="10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25.7" customHeight="1">
      <c r="A81" s="37"/>
      <c r="B81" s="38"/>
      <c r="C81" s="32" t="s">
        <v>28</v>
      </c>
      <c r="D81" s="39"/>
      <c r="E81" s="39"/>
      <c r="F81" s="30" t="str">
        <f>IF(E18="","",E18)</f>
        <v>Vyplň údaj</v>
      </c>
      <c r="G81" s="39"/>
      <c r="H81" s="39"/>
      <c r="I81" s="32" t="s">
        <v>33</v>
      </c>
      <c r="J81" s="35" t="str">
        <f>E24</f>
        <v>Ing. Alena Chmelová, Opava</v>
      </c>
      <c r="K81" s="39"/>
      <c r="L81" s="10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10.35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0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11" customFormat="1" ht="29.25" customHeight="1">
      <c r="A83" s="149"/>
      <c r="B83" s="150"/>
      <c r="C83" s="151" t="s">
        <v>114</v>
      </c>
      <c r="D83" s="152" t="s">
        <v>57</v>
      </c>
      <c r="E83" s="152" t="s">
        <v>53</v>
      </c>
      <c r="F83" s="152" t="s">
        <v>54</v>
      </c>
      <c r="G83" s="152" t="s">
        <v>115</v>
      </c>
      <c r="H83" s="152" t="s">
        <v>116</v>
      </c>
      <c r="I83" s="152" t="s">
        <v>117</v>
      </c>
      <c r="J83" s="152" t="s">
        <v>109</v>
      </c>
      <c r="K83" s="153" t="s">
        <v>118</v>
      </c>
      <c r="L83" s="154"/>
      <c r="M83" s="71" t="s">
        <v>19</v>
      </c>
      <c r="N83" s="72" t="s">
        <v>42</v>
      </c>
      <c r="O83" s="72" t="s">
        <v>119</v>
      </c>
      <c r="P83" s="72" t="s">
        <v>120</v>
      </c>
      <c r="Q83" s="72" t="s">
        <v>121</v>
      </c>
      <c r="R83" s="72" t="s">
        <v>122</v>
      </c>
      <c r="S83" s="72" t="s">
        <v>123</v>
      </c>
      <c r="T83" s="73" t="s">
        <v>124</v>
      </c>
      <c r="U83" s="149"/>
      <c r="V83" s="149"/>
      <c r="W83" s="149"/>
      <c r="X83" s="149"/>
      <c r="Y83" s="149"/>
      <c r="Z83" s="149"/>
      <c r="AA83" s="149"/>
      <c r="AB83" s="149"/>
      <c r="AC83" s="149"/>
      <c r="AD83" s="149"/>
      <c r="AE83" s="149"/>
    </row>
    <row r="84" spans="1:65" s="2" customFormat="1" ht="22.9" customHeight="1">
      <c r="A84" s="37"/>
      <c r="B84" s="38"/>
      <c r="C84" s="78" t="s">
        <v>125</v>
      </c>
      <c r="D84" s="39"/>
      <c r="E84" s="39"/>
      <c r="F84" s="39"/>
      <c r="G84" s="39"/>
      <c r="H84" s="39"/>
      <c r="I84" s="39"/>
      <c r="J84" s="155">
        <f>BK84</f>
        <v>0</v>
      </c>
      <c r="K84" s="39"/>
      <c r="L84" s="42"/>
      <c r="M84" s="74"/>
      <c r="N84" s="156"/>
      <c r="O84" s="75"/>
      <c r="P84" s="157">
        <f>P85</f>
        <v>0</v>
      </c>
      <c r="Q84" s="75"/>
      <c r="R84" s="157">
        <f>R85</f>
        <v>24.8685729</v>
      </c>
      <c r="S84" s="75"/>
      <c r="T84" s="158">
        <f>T85</f>
        <v>4.4000000000000002E-4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20" t="s">
        <v>71</v>
      </c>
      <c r="AU84" s="20" t="s">
        <v>110</v>
      </c>
      <c r="BK84" s="159">
        <f>BK85</f>
        <v>0</v>
      </c>
    </row>
    <row r="85" spans="1:65" s="12" customFormat="1" ht="25.9" customHeight="1">
      <c r="B85" s="160"/>
      <c r="C85" s="161"/>
      <c r="D85" s="162" t="s">
        <v>71</v>
      </c>
      <c r="E85" s="163" t="s">
        <v>126</v>
      </c>
      <c r="F85" s="163" t="s">
        <v>127</v>
      </c>
      <c r="G85" s="161"/>
      <c r="H85" s="161"/>
      <c r="I85" s="164"/>
      <c r="J85" s="165">
        <f>BK85</f>
        <v>0</v>
      </c>
      <c r="K85" s="161"/>
      <c r="L85" s="166"/>
      <c r="M85" s="167"/>
      <c r="N85" s="168"/>
      <c r="O85" s="168"/>
      <c r="P85" s="169">
        <f>P86+P123+P127+P167</f>
        <v>0</v>
      </c>
      <c r="Q85" s="168"/>
      <c r="R85" s="169">
        <f>R86+R123+R127+R167</f>
        <v>24.8685729</v>
      </c>
      <c r="S85" s="168"/>
      <c r="T85" s="170">
        <f>T86+T123+T127+T167</f>
        <v>4.4000000000000002E-4</v>
      </c>
      <c r="AR85" s="171" t="s">
        <v>79</v>
      </c>
      <c r="AT85" s="172" t="s">
        <v>71</v>
      </c>
      <c r="AU85" s="172" t="s">
        <v>72</v>
      </c>
      <c r="AY85" s="171" t="s">
        <v>128</v>
      </c>
      <c r="BK85" s="173">
        <f>BK86+BK123+BK127+BK167</f>
        <v>0</v>
      </c>
    </row>
    <row r="86" spans="1:65" s="12" customFormat="1" ht="22.9" customHeight="1">
      <c r="B86" s="160"/>
      <c r="C86" s="161"/>
      <c r="D86" s="162" t="s">
        <v>71</v>
      </c>
      <c r="E86" s="174" t="s">
        <v>79</v>
      </c>
      <c r="F86" s="174" t="s">
        <v>129</v>
      </c>
      <c r="G86" s="161"/>
      <c r="H86" s="161"/>
      <c r="I86" s="164"/>
      <c r="J86" s="175">
        <f>BK86</f>
        <v>0</v>
      </c>
      <c r="K86" s="161"/>
      <c r="L86" s="166"/>
      <c r="M86" s="167"/>
      <c r="N86" s="168"/>
      <c r="O86" s="168"/>
      <c r="P86" s="169">
        <f>SUM(P87:P122)</f>
        <v>0</v>
      </c>
      <c r="Q86" s="168"/>
      <c r="R86" s="169">
        <f>SUM(R87:R122)</f>
        <v>24.789576400000001</v>
      </c>
      <c r="S86" s="168"/>
      <c r="T86" s="170">
        <f>SUM(T87:T122)</f>
        <v>0</v>
      </c>
      <c r="AR86" s="171" t="s">
        <v>79</v>
      </c>
      <c r="AT86" s="172" t="s">
        <v>71</v>
      </c>
      <c r="AU86" s="172" t="s">
        <v>79</v>
      </c>
      <c r="AY86" s="171" t="s">
        <v>128</v>
      </c>
      <c r="BK86" s="173">
        <f>SUM(BK87:BK122)</f>
        <v>0</v>
      </c>
    </row>
    <row r="87" spans="1:65" s="2" customFormat="1" ht="16.5" customHeight="1">
      <c r="A87" s="37"/>
      <c r="B87" s="38"/>
      <c r="C87" s="176" t="s">
        <v>79</v>
      </c>
      <c r="D87" s="176" t="s">
        <v>130</v>
      </c>
      <c r="E87" s="177" t="s">
        <v>1341</v>
      </c>
      <c r="F87" s="178" t="s">
        <v>1342</v>
      </c>
      <c r="G87" s="179" t="s">
        <v>1343</v>
      </c>
      <c r="H87" s="180">
        <v>24</v>
      </c>
      <c r="I87" s="181"/>
      <c r="J87" s="182">
        <f>ROUND(I87*H87,2)</f>
        <v>0</v>
      </c>
      <c r="K87" s="178" t="s">
        <v>134</v>
      </c>
      <c r="L87" s="42"/>
      <c r="M87" s="183" t="s">
        <v>19</v>
      </c>
      <c r="N87" s="184" t="s">
        <v>43</v>
      </c>
      <c r="O87" s="67"/>
      <c r="P87" s="185">
        <f>O87*H87</f>
        <v>0</v>
      </c>
      <c r="Q87" s="185">
        <v>3.0000000000000001E-5</v>
      </c>
      <c r="R87" s="185">
        <f>Q87*H87</f>
        <v>7.2000000000000005E-4</v>
      </c>
      <c r="S87" s="185">
        <v>0</v>
      </c>
      <c r="T87" s="186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87" t="s">
        <v>89</v>
      </c>
      <c r="AT87" s="187" t="s">
        <v>130</v>
      </c>
      <c r="AU87" s="187" t="s">
        <v>81</v>
      </c>
      <c r="AY87" s="20" t="s">
        <v>128</v>
      </c>
      <c r="BE87" s="188">
        <f>IF(N87="základní",J87,0)</f>
        <v>0</v>
      </c>
      <c r="BF87" s="188">
        <f>IF(N87="snížená",J87,0)</f>
        <v>0</v>
      </c>
      <c r="BG87" s="188">
        <f>IF(N87="zákl. přenesená",J87,0)</f>
        <v>0</v>
      </c>
      <c r="BH87" s="188">
        <f>IF(N87="sníž. přenesená",J87,0)</f>
        <v>0</v>
      </c>
      <c r="BI87" s="188">
        <f>IF(N87="nulová",J87,0)</f>
        <v>0</v>
      </c>
      <c r="BJ87" s="20" t="s">
        <v>79</v>
      </c>
      <c r="BK87" s="188">
        <f>ROUND(I87*H87,2)</f>
        <v>0</v>
      </c>
      <c r="BL87" s="20" t="s">
        <v>89</v>
      </c>
      <c r="BM87" s="187" t="s">
        <v>1540</v>
      </c>
    </row>
    <row r="88" spans="1:65" s="2" customFormat="1">
      <c r="A88" s="37"/>
      <c r="B88" s="38"/>
      <c r="C88" s="39"/>
      <c r="D88" s="189" t="s">
        <v>136</v>
      </c>
      <c r="E88" s="39"/>
      <c r="F88" s="190" t="s">
        <v>1345</v>
      </c>
      <c r="G88" s="39"/>
      <c r="H88" s="39"/>
      <c r="I88" s="191"/>
      <c r="J88" s="39"/>
      <c r="K88" s="39"/>
      <c r="L88" s="42"/>
      <c r="M88" s="192"/>
      <c r="N88" s="193"/>
      <c r="O88" s="67"/>
      <c r="P88" s="67"/>
      <c r="Q88" s="67"/>
      <c r="R88" s="67"/>
      <c r="S88" s="67"/>
      <c r="T88" s="68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20" t="s">
        <v>136</v>
      </c>
      <c r="AU88" s="20" t="s">
        <v>81</v>
      </c>
    </row>
    <row r="89" spans="1:65" s="2" customFormat="1">
      <c r="A89" s="37"/>
      <c r="B89" s="38"/>
      <c r="C89" s="39"/>
      <c r="D89" s="194" t="s">
        <v>138</v>
      </c>
      <c r="E89" s="39"/>
      <c r="F89" s="195" t="s">
        <v>1346</v>
      </c>
      <c r="G89" s="39"/>
      <c r="H89" s="39"/>
      <c r="I89" s="191"/>
      <c r="J89" s="39"/>
      <c r="K89" s="39"/>
      <c r="L89" s="42"/>
      <c r="M89" s="192"/>
      <c r="N89" s="193"/>
      <c r="O89" s="67"/>
      <c r="P89" s="67"/>
      <c r="Q89" s="67"/>
      <c r="R89" s="67"/>
      <c r="S89" s="67"/>
      <c r="T89" s="68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20" t="s">
        <v>138</v>
      </c>
      <c r="AU89" s="20" t="s">
        <v>81</v>
      </c>
    </row>
    <row r="90" spans="1:65" s="2" customFormat="1" ht="21.75" customHeight="1">
      <c r="A90" s="37"/>
      <c r="B90" s="38"/>
      <c r="C90" s="176" t="s">
        <v>81</v>
      </c>
      <c r="D90" s="176" t="s">
        <v>130</v>
      </c>
      <c r="E90" s="177" t="s">
        <v>1541</v>
      </c>
      <c r="F90" s="178" t="s">
        <v>1542</v>
      </c>
      <c r="G90" s="179" t="s">
        <v>142</v>
      </c>
      <c r="H90" s="180">
        <v>61.14</v>
      </c>
      <c r="I90" s="181"/>
      <c r="J90" s="182">
        <f>ROUND(I90*H90,2)</f>
        <v>0</v>
      </c>
      <c r="K90" s="178" t="s">
        <v>134</v>
      </c>
      <c r="L90" s="42"/>
      <c r="M90" s="183" t="s">
        <v>19</v>
      </c>
      <c r="N90" s="184" t="s">
        <v>43</v>
      </c>
      <c r="O90" s="67"/>
      <c r="P90" s="185">
        <f>O90*H90</f>
        <v>0</v>
      </c>
      <c r="Q90" s="185">
        <v>0</v>
      </c>
      <c r="R90" s="185">
        <f>Q90*H90</f>
        <v>0</v>
      </c>
      <c r="S90" s="185">
        <v>0</v>
      </c>
      <c r="T90" s="186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87" t="s">
        <v>89</v>
      </c>
      <c r="AT90" s="187" t="s">
        <v>130</v>
      </c>
      <c r="AU90" s="187" t="s">
        <v>81</v>
      </c>
      <c r="AY90" s="20" t="s">
        <v>128</v>
      </c>
      <c r="BE90" s="188">
        <f>IF(N90="základní",J90,0)</f>
        <v>0</v>
      </c>
      <c r="BF90" s="188">
        <f>IF(N90="snížená",J90,0)</f>
        <v>0</v>
      </c>
      <c r="BG90" s="188">
        <f>IF(N90="zákl. přenesená",J90,0)</f>
        <v>0</v>
      </c>
      <c r="BH90" s="188">
        <f>IF(N90="sníž. přenesená",J90,0)</f>
        <v>0</v>
      </c>
      <c r="BI90" s="188">
        <f>IF(N90="nulová",J90,0)</f>
        <v>0</v>
      </c>
      <c r="BJ90" s="20" t="s">
        <v>79</v>
      </c>
      <c r="BK90" s="188">
        <f>ROUND(I90*H90,2)</f>
        <v>0</v>
      </c>
      <c r="BL90" s="20" t="s">
        <v>89</v>
      </c>
      <c r="BM90" s="187" t="s">
        <v>1543</v>
      </c>
    </row>
    <row r="91" spans="1:65" s="2" customFormat="1" ht="19.5">
      <c r="A91" s="37"/>
      <c r="B91" s="38"/>
      <c r="C91" s="39"/>
      <c r="D91" s="189" t="s">
        <v>136</v>
      </c>
      <c r="E91" s="39"/>
      <c r="F91" s="190" t="s">
        <v>1544</v>
      </c>
      <c r="G91" s="39"/>
      <c r="H91" s="39"/>
      <c r="I91" s="191"/>
      <c r="J91" s="39"/>
      <c r="K91" s="39"/>
      <c r="L91" s="42"/>
      <c r="M91" s="192"/>
      <c r="N91" s="193"/>
      <c r="O91" s="67"/>
      <c r="P91" s="67"/>
      <c r="Q91" s="67"/>
      <c r="R91" s="67"/>
      <c r="S91" s="67"/>
      <c r="T91" s="68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20" t="s">
        <v>136</v>
      </c>
      <c r="AU91" s="20" t="s">
        <v>81</v>
      </c>
    </row>
    <row r="92" spans="1:65" s="2" customFormat="1">
      <c r="A92" s="37"/>
      <c r="B92" s="38"/>
      <c r="C92" s="39"/>
      <c r="D92" s="194" t="s">
        <v>138</v>
      </c>
      <c r="E92" s="39"/>
      <c r="F92" s="195" t="s">
        <v>1545</v>
      </c>
      <c r="G92" s="39"/>
      <c r="H92" s="39"/>
      <c r="I92" s="191"/>
      <c r="J92" s="39"/>
      <c r="K92" s="39"/>
      <c r="L92" s="42"/>
      <c r="M92" s="192"/>
      <c r="N92" s="193"/>
      <c r="O92" s="67"/>
      <c r="P92" s="67"/>
      <c r="Q92" s="67"/>
      <c r="R92" s="67"/>
      <c r="S92" s="67"/>
      <c r="T92" s="68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20" t="s">
        <v>138</v>
      </c>
      <c r="AU92" s="20" t="s">
        <v>81</v>
      </c>
    </row>
    <row r="93" spans="1:65" s="13" customFormat="1">
      <c r="B93" s="196"/>
      <c r="C93" s="197"/>
      <c r="D93" s="189" t="s">
        <v>146</v>
      </c>
      <c r="E93" s="198" t="s">
        <v>19</v>
      </c>
      <c r="F93" s="199" t="s">
        <v>1546</v>
      </c>
      <c r="G93" s="197"/>
      <c r="H93" s="200">
        <v>4.04</v>
      </c>
      <c r="I93" s="201"/>
      <c r="J93" s="197"/>
      <c r="K93" s="197"/>
      <c r="L93" s="202"/>
      <c r="M93" s="203"/>
      <c r="N93" s="204"/>
      <c r="O93" s="204"/>
      <c r="P93" s="204"/>
      <c r="Q93" s="204"/>
      <c r="R93" s="204"/>
      <c r="S93" s="204"/>
      <c r="T93" s="205"/>
      <c r="AT93" s="206" t="s">
        <v>146</v>
      </c>
      <c r="AU93" s="206" t="s">
        <v>81</v>
      </c>
      <c r="AV93" s="13" t="s">
        <v>81</v>
      </c>
      <c r="AW93" s="13" t="s">
        <v>32</v>
      </c>
      <c r="AX93" s="13" t="s">
        <v>72</v>
      </c>
      <c r="AY93" s="206" t="s">
        <v>128</v>
      </c>
    </row>
    <row r="94" spans="1:65" s="13" customFormat="1">
      <c r="B94" s="196"/>
      <c r="C94" s="197"/>
      <c r="D94" s="189" t="s">
        <v>146</v>
      </c>
      <c r="E94" s="198" t="s">
        <v>19</v>
      </c>
      <c r="F94" s="199" t="s">
        <v>1547</v>
      </c>
      <c r="G94" s="197"/>
      <c r="H94" s="200">
        <v>34.21</v>
      </c>
      <c r="I94" s="201"/>
      <c r="J94" s="197"/>
      <c r="K94" s="197"/>
      <c r="L94" s="202"/>
      <c r="M94" s="203"/>
      <c r="N94" s="204"/>
      <c r="O94" s="204"/>
      <c r="P94" s="204"/>
      <c r="Q94" s="204"/>
      <c r="R94" s="204"/>
      <c r="S94" s="204"/>
      <c r="T94" s="205"/>
      <c r="AT94" s="206" t="s">
        <v>146</v>
      </c>
      <c r="AU94" s="206" t="s">
        <v>81</v>
      </c>
      <c r="AV94" s="13" t="s">
        <v>81</v>
      </c>
      <c r="AW94" s="13" t="s">
        <v>32</v>
      </c>
      <c r="AX94" s="13" t="s">
        <v>72</v>
      </c>
      <c r="AY94" s="206" t="s">
        <v>128</v>
      </c>
    </row>
    <row r="95" spans="1:65" s="13" customFormat="1">
      <c r="B95" s="196"/>
      <c r="C95" s="197"/>
      <c r="D95" s="189" t="s">
        <v>146</v>
      </c>
      <c r="E95" s="198" t="s">
        <v>19</v>
      </c>
      <c r="F95" s="199" t="s">
        <v>1548</v>
      </c>
      <c r="G95" s="197"/>
      <c r="H95" s="200">
        <v>22.89</v>
      </c>
      <c r="I95" s="201"/>
      <c r="J95" s="197"/>
      <c r="K95" s="197"/>
      <c r="L95" s="202"/>
      <c r="M95" s="203"/>
      <c r="N95" s="204"/>
      <c r="O95" s="204"/>
      <c r="P95" s="204"/>
      <c r="Q95" s="204"/>
      <c r="R95" s="204"/>
      <c r="S95" s="204"/>
      <c r="T95" s="205"/>
      <c r="AT95" s="206" t="s">
        <v>146</v>
      </c>
      <c r="AU95" s="206" t="s">
        <v>81</v>
      </c>
      <c r="AV95" s="13" t="s">
        <v>81</v>
      </c>
      <c r="AW95" s="13" t="s">
        <v>32</v>
      </c>
      <c r="AX95" s="13" t="s">
        <v>72</v>
      </c>
      <c r="AY95" s="206" t="s">
        <v>128</v>
      </c>
    </row>
    <row r="96" spans="1:65" s="15" customFormat="1">
      <c r="B96" s="221"/>
      <c r="C96" s="222"/>
      <c r="D96" s="189" t="s">
        <v>146</v>
      </c>
      <c r="E96" s="223" t="s">
        <v>19</v>
      </c>
      <c r="F96" s="224" t="s">
        <v>230</v>
      </c>
      <c r="G96" s="222"/>
      <c r="H96" s="225">
        <v>61.14</v>
      </c>
      <c r="I96" s="226"/>
      <c r="J96" s="222"/>
      <c r="K96" s="222"/>
      <c r="L96" s="227"/>
      <c r="M96" s="228"/>
      <c r="N96" s="229"/>
      <c r="O96" s="229"/>
      <c r="P96" s="229"/>
      <c r="Q96" s="229"/>
      <c r="R96" s="229"/>
      <c r="S96" s="229"/>
      <c r="T96" s="230"/>
      <c r="AT96" s="231" t="s">
        <v>146</v>
      </c>
      <c r="AU96" s="231" t="s">
        <v>81</v>
      </c>
      <c r="AV96" s="15" t="s">
        <v>89</v>
      </c>
      <c r="AW96" s="15" t="s">
        <v>32</v>
      </c>
      <c r="AX96" s="15" t="s">
        <v>79</v>
      </c>
      <c r="AY96" s="231" t="s">
        <v>128</v>
      </c>
    </row>
    <row r="97" spans="1:65" s="2" customFormat="1" ht="16.5" customHeight="1">
      <c r="A97" s="37"/>
      <c r="B97" s="38"/>
      <c r="C97" s="176" t="s">
        <v>86</v>
      </c>
      <c r="D97" s="176" t="s">
        <v>130</v>
      </c>
      <c r="E97" s="177" t="s">
        <v>1549</v>
      </c>
      <c r="F97" s="178" t="s">
        <v>1550</v>
      </c>
      <c r="G97" s="179" t="s">
        <v>133</v>
      </c>
      <c r="H97" s="180">
        <v>177.21</v>
      </c>
      <c r="I97" s="181"/>
      <c r="J97" s="182">
        <f>ROUND(I97*H97,2)</f>
        <v>0</v>
      </c>
      <c r="K97" s="178" t="s">
        <v>134</v>
      </c>
      <c r="L97" s="42"/>
      <c r="M97" s="183" t="s">
        <v>19</v>
      </c>
      <c r="N97" s="184" t="s">
        <v>43</v>
      </c>
      <c r="O97" s="67"/>
      <c r="P97" s="185">
        <f>O97*H97</f>
        <v>0</v>
      </c>
      <c r="Q97" s="185">
        <v>8.4000000000000003E-4</v>
      </c>
      <c r="R97" s="185">
        <f>Q97*H97</f>
        <v>0.1488564</v>
      </c>
      <c r="S97" s="185">
        <v>0</v>
      </c>
      <c r="T97" s="186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87" t="s">
        <v>89</v>
      </c>
      <c r="AT97" s="187" t="s">
        <v>130</v>
      </c>
      <c r="AU97" s="187" t="s">
        <v>81</v>
      </c>
      <c r="AY97" s="20" t="s">
        <v>128</v>
      </c>
      <c r="BE97" s="188">
        <f>IF(N97="základní",J97,0)</f>
        <v>0</v>
      </c>
      <c r="BF97" s="188">
        <f>IF(N97="snížená",J97,0)</f>
        <v>0</v>
      </c>
      <c r="BG97" s="188">
        <f>IF(N97="zákl. přenesená",J97,0)</f>
        <v>0</v>
      </c>
      <c r="BH97" s="188">
        <f>IF(N97="sníž. přenesená",J97,0)</f>
        <v>0</v>
      </c>
      <c r="BI97" s="188">
        <f>IF(N97="nulová",J97,0)</f>
        <v>0</v>
      </c>
      <c r="BJ97" s="20" t="s">
        <v>79</v>
      </c>
      <c r="BK97" s="188">
        <f>ROUND(I97*H97,2)</f>
        <v>0</v>
      </c>
      <c r="BL97" s="20" t="s">
        <v>89</v>
      </c>
      <c r="BM97" s="187" t="s">
        <v>1551</v>
      </c>
    </row>
    <row r="98" spans="1:65" s="2" customFormat="1">
      <c r="A98" s="37"/>
      <c r="B98" s="38"/>
      <c r="C98" s="39"/>
      <c r="D98" s="189" t="s">
        <v>136</v>
      </c>
      <c r="E98" s="39"/>
      <c r="F98" s="190" t="s">
        <v>1552</v>
      </c>
      <c r="G98" s="39"/>
      <c r="H98" s="39"/>
      <c r="I98" s="191"/>
      <c r="J98" s="39"/>
      <c r="K98" s="39"/>
      <c r="L98" s="42"/>
      <c r="M98" s="192"/>
      <c r="N98" s="193"/>
      <c r="O98" s="67"/>
      <c r="P98" s="67"/>
      <c r="Q98" s="67"/>
      <c r="R98" s="67"/>
      <c r="S98" s="67"/>
      <c r="T98" s="68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20" t="s">
        <v>136</v>
      </c>
      <c r="AU98" s="20" t="s">
        <v>81</v>
      </c>
    </row>
    <row r="99" spans="1:65" s="2" customFormat="1">
      <c r="A99" s="37"/>
      <c r="B99" s="38"/>
      <c r="C99" s="39"/>
      <c r="D99" s="194" t="s">
        <v>138</v>
      </c>
      <c r="E99" s="39"/>
      <c r="F99" s="195" t="s">
        <v>1553</v>
      </c>
      <c r="G99" s="39"/>
      <c r="H99" s="39"/>
      <c r="I99" s="191"/>
      <c r="J99" s="39"/>
      <c r="K99" s="39"/>
      <c r="L99" s="42"/>
      <c r="M99" s="192"/>
      <c r="N99" s="193"/>
      <c r="O99" s="67"/>
      <c r="P99" s="67"/>
      <c r="Q99" s="67"/>
      <c r="R99" s="67"/>
      <c r="S99" s="67"/>
      <c r="T99" s="68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20" t="s">
        <v>138</v>
      </c>
      <c r="AU99" s="20" t="s">
        <v>81</v>
      </c>
    </row>
    <row r="100" spans="1:65" s="13" customFormat="1">
      <c r="B100" s="196"/>
      <c r="C100" s="197"/>
      <c r="D100" s="189" t="s">
        <v>146</v>
      </c>
      <c r="E100" s="198" t="s">
        <v>19</v>
      </c>
      <c r="F100" s="199" t="s">
        <v>1554</v>
      </c>
      <c r="G100" s="197"/>
      <c r="H100" s="200">
        <v>11.7</v>
      </c>
      <c r="I100" s="201"/>
      <c r="J100" s="197"/>
      <c r="K100" s="197"/>
      <c r="L100" s="202"/>
      <c r="M100" s="203"/>
      <c r="N100" s="204"/>
      <c r="O100" s="204"/>
      <c r="P100" s="204"/>
      <c r="Q100" s="204"/>
      <c r="R100" s="204"/>
      <c r="S100" s="204"/>
      <c r="T100" s="205"/>
      <c r="AT100" s="206" t="s">
        <v>146</v>
      </c>
      <c r="AU100" s="206" t="s">
        <v>81</v>
      </c>
      <c r="AV100" s="13" t="s">
        <v>81</v>
      </c>
      <c r="AW100" s="13" t="s">
        <v>32</v>
      </c>
      <c r="AX100" s="13" t="s">
        <v>72</v>
      </c>
      <c r="AY100" s="206" t="s">
        <v>128</v>
      </c>
    </row>
    <row r="101" spans="1:65" s="13" customFormat="1">
      <c r="B101" s="196"/>
      <c r="C101" s="197"/>
      <c r="D101" s="189" t="s">
        <v>146</v>
      </c>
      <c r="E101" s="198" t="s">
        <v>19</v>
      </c>
      <c r="F101" s="199" t="s">
        <v>1555</v>
      </c>
      <c r="G101" s="197"/>
      <c r="H101" s="200">
        <v>99.16</v>
      </c>
      <c r="I101" s="201"/>
      <c r="J101" s="197"/>
      <c r="K101" s="197"/>
      <c r="L101" s="202"/>
      <c r="M101" s="203"/>
      <c r="N101" s="204"/>
      <c r="O101" s="204"/>
      <c r="P101" s="204"/>
      <c r="Q101" s="204"/>
      <c r="R101" s="204"/>
      <c r="S101" s="204"/>
      <c r="T101" s="205"/>
      <c r="AT101" s="206" t="s">
        <v>146</v>
      </c>
      <c r="AU101" s="206" t="s">
        <v>81</v>
      </c>
      <c r="AV101" s="13" t="s">
        <v>81</v>
      </c>
      <c r="AW101" s="13" t="s">
        <v>32</v>
      </c>
      <c r="AX101" s="13" t="s">
        <v>72</v>
      </c>
      <c r="AY101" s="206" t="s">
        <v>128</v>
      </c>
    </row>
    <row r="102" spans="1:65" s="13" customFormat="1">
      <c r="B102" s="196"/>
      <c r="C102" s="197"/>
      <c r="D102" s="189" t="s">
        <v>146</v>
      </c>
      <c r="E102" s="198" t="s">
        <v>19</v>
      </c>
      <c r="F102" s="199" t="s">
        <v>1556</v>
      </c>
      <c r="G102" s="197"/>
      <c r="H102" s="200">
        <v>66.349999999999994</v>
      </c>
      <c r="I102" s="201"/>
      <c r="J102" s="197"/>
      <c r="K102" s="197"/>
      <c r="L102" s="202"/>
      <c r="M102" s="203"/>
      <c r="N102" s="204"/>
      <c r="O102" s="204"/>
      <c r="P102" s="204"/>
      <c r="Q102" s="204"/>
      <c r="R102" s="204"/>
      <c r="S102" s="204"/>
      <c r="T102" s="205"/>
      <c r="AT102" s="206" t="s">
        <v>146</v>
      </c>
      <c r="AU102" s="206" t="s">
        <v>81</v>
      </c>
      <c r="AV102" s="13" t="s">
        <v>81</v>
      </c>
      <c r="AW102" s="13" t="s">
        <v>32</v>
      </c>
      <c r="AX102" s="13" t="s">
        <v>72</v>
      </c>
      <c r="AY102" s="206" t="s">
        <v>128</v>
      </c>
    </row>
    <row r="103" spans="1:65" s="15" customFormat="1">
      <c r="B103" s="221"/>
      <c r="C103" s="222"/>
      <c r="D103" s="189" t="s">
        <v>146</v>
      </c>
      <c r="E103" s="223" t="s">
        <v>19</v>
      </c>
      <c r="F103" s="224" t="s">
        <v>230</v>
      </c>
      <c r="G103" s="222"/>
      <c r="H103" s="225">
        <v>177.20999999999998</v>
      </c>
      <c r="I103" s="226"/>
      <c r="J103" s="222"/>
      <c r="K103" s="222"/>
      <c r="L103" s="227"/>
      <c r="M103" s="228"/>
      <c r="N103" s="229"/>
      <c r="O103" s="229"/>
      <c r="P103" s="229"/>
      <c r="Q103" s="229"/>
      <c r="R103" s="229"/>
      <c r="S103" s="229"/>
      <c r="T103" s="230"/>
      <c r="AT103" s="231" t="s">
        <v>146</v>
      </c>
      <c r="AU103" s="231" t="s">
        <v>81</v>
      </c>
      <c r="AV103" s="15" t="s">
        <v>89</v>
      </c>
      <c r="AW103" s="15" t="s">
        <v>32</v>
      </c>
      <c r="AX103" s="15" t="s">
        <v>79</v>
      </c>
      <c r="AY103" s="231" t="s">
        <v>128</v>
      </c>
    </row>
    <row r="104" spans="1:65" s="2" customFormat="1" ht="16.5" customHeight="1">
      <c r="A104" s="37"/>
      <c r="B104" s="38"/>
      <c r="C104" s="176" t="s">
        <v>89</v>
      </c>
      <c r="D104" s="176" t="s">
        <v>130</v>
      </c>
      <c r="E104" s="177" t="s">
        <v>1557</v>
      </c>
      <c r="F104" s="178" t="s">
        <v>1558</v>
      </c>
      <c r="G104" s="179" t="s">
        <v>133</v>
      </c>
      <c r="H104" s="180">
        <v>177.21</v>
      </c>
      <c r="I104" s="181"/>
      <c r="J104" s="182">
        <f>ROUND(I104*H104,2)</f>
        <v>0</v>
      </c>
      <c r="K104" s="178" t="s">
        <v>134</v>
      </c>
      <c r="L104" s="42"/>
      <c r="M104" s="183" t="s">
        <v>19</v>
      </c>
      <c r="N104" s="184" t="s">
        <v>43</v>
      </c>
      <c r="O104" s="67"/>
      <c r="P104" s="185">
        <f>O104*H104</f>
        <v>0</v>
      </c>
      <c r="Q104" s="185">
        <v>0</v>
      </c>
      <c r="R104" s="185">
        <f>Q104*H104</f>
        <v>0</v>
      </c>
      <c r="S104" s="185">
        <v>0</v>
      </c>
      <c r="T104" s="186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87" t="s">
        <v>89</v>
      </c>
      <c r="AT104" s="187" t="s">
        <v>130</v>
      </c>
      <c r="AU104" s="187" t="s">
        <v>81</v>
      </c>
      <c r="AY104" s="20" t="s">
        <v>128</v>
      </c>
      <c r="BE104" s="188">
        <f>IF(N104="základní",J104,0)</f>
        <v>0</v>
      </c>
      <c r="BF104" s="188">
        <f>IF(N104="snížená",J104,0)</f>
        <v>0</v>
      </c>
      <c r="BG104" s="188">
        <f>IF(N104="zákl. přenesená",J104,0)</f>
        <v>0</v>
      </c>
      <c r="BH104" s="188">
        <f>IF(N104="sníž. přenesená",J104,0)</f>
        <v>0</v>
      </c>
      <c r="BI104" s="188">
        <f>IF(N104="nulová",J104,0)</f>
        <v>0</v>
      </c>
      <c r="BJ104" s="20" t="s">
        <v>79</v>
      </c>
      <c r="BK104" s="188">
        <f>ROUND(I104*H104,2)</f>
        <v>0</v>
      </c>
      <c r="BL104" s="20" t="s">
        <v>89</v>
      </c>
      <c r="BM104" s="187" t="s">
        <v>1559</v>
      </c>
    </row>
    <row r="105" spans="1:65" s="2" customFormat="1" ht="19.5">
      <c r="A105" s="37"/>
      <c r="B105" s="38"/>
      <c r="C105" s="39"/>
      <c r="D105" s="189" t="s">
        <v>136</v>
      </c>
      <c r="E105" s="39"/>
      <c r="F105" s="190" t="s">
        <v>1560</v>
      </c>
      <c r="G105" s="39"/>
      <c r="H105" s="39"/>
      <c r="I105" s="191"/>
      <c r="J105" s="39"/>
      <c r="K105" s="39"/>
      <c r="L105" s="42"/>
      <c r="M105" s="192"/>
      <c r="N105" s="193"/>
      <c r="O105" s="67"/>
      <c r="P105" s="67"/>
      <c r="Q105" s="67"/>
      <c r="R105" s="67"/>
      <c r="S105" s="67"/>
      <c r="T105" s="68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20" t="s">
        <v>136</v>
      </c>
      <c r="AU105" s="20" t="s">
        <v>81</v>
      </c>
    </row>
    <row r="106" spans="1:65" s="2" customFormat="1">
      <c r="A106" s="37"/>
      <c r="B106" s="38"/>
      <c r="C106" s="39"/>
      <c r="D106" s="194" t="s">
        <v>138</v>
      </c>
      <c r="E106" s="39"/>
      <c r="F106" s="195" t="s">
        <v>1561</v>
      </c>
      <c r="G106" s="39"/>
      <c r="H106" s="39"/>
      <c r="I106" s="191"/>
      <c r="J106" s="39"/>
      <c r="K106" s="39"/>
      <c r="L106" s="42"/>
      <c r="M106" s="192"/>
      <c r="N106" s="193"/>
      <c r="O106" s="67"/>
      <c r="P106" s="67"/>
      <c r="Q106" s="67"/>
      <c r="R106" s="67"/>
      <c r="S106" s="67"/>
      <c r="T106" s="68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20" t="s">
        <v>138</v>
      </c>
      <c r="AU106" s="20" t="s">
        <v>81</v>
      </c>
    </row>
    <row r="107" spans="1:65" s="13" customFormat="1">
      <c r="B107" s="196"/>
      <c r="C107" s="197"/>
      <c r="D107" s="189" t="s">
        <v>146</v>
      </c>
      <c r="E107" s="198" t="s">
        <v>19</v>
      </c>
      <c r="F107" s="199" t="s">
        <v>1554</v>
      </c>
      <c r="G107" s="197"/>
      <c r="H107" s="200">
        <v>11.7</v>
      </c>
      <c r="I107" s="201"/>
      <c r="J107" s="197"/>
      <c r="K107" s="197"/>
      <c r="L107" s="202"/>
      <c r="M107" s="203"/>
      <c r="N107" s="204"/>
      <c r="O107" s="204"/>
      <c r="P107" s="204"/>
      <c r="Q107" s="204"/>
      <c r="R107" s="204"/>
      <c r="S107" s="204"/>
      <c r="T107" s="205"/>
      <c r="AT107" s="206" t="s">
        <v>146</v>
      </c>
      <c r="AU107" s="206" t="s">
        <v>81</v>
      </c>
      <c r="AV107" s="13" t="s">
        <v>81</v>
      </c>
      <c r="AW107" s="13" t="s">
        <v>32</v>
      </c>
      <c r="AX107" s="13" t="s">
        <v>72</v>
      </c>
      <c r="AY107" s="206" t="s">
        <v>128</v>
      </c>
    </row>
    <row r="108" spans="1:65" s="13" customFormat="1">
      <c r="B108" s="196"/>
      <c r="C108" s="197"/>
      <c r="D108" s="189" t="s">
        <v>146</v>
      </c>
      <c r="E108" s="198" t="s">
        <v>19</v>
      </c>
      <c r="F108" s="199" t="s">
        <v>1555</v>
      </c>
      <c r="G108" s="197"/>
      <c r="H108" s="200">
        <v>99.16</v>
      </c>
      <c r="I108" s="201"/>
      <c r="J108" s="197"/>
      <c r="K108" s="197"/>
      <c r="L108" s="202"/>
      <c r="M108" s="203"/>
      <c r="N108" s="204"/>
      <c r="O108" s="204"/>
      <c r="P108" s="204"/>
      <c r="Q108" s="204"/>
      <c r="R108" s="204"/>
      <c r="S108" s="204"/>
      <c r="T108" s="205"/>
      <c r="AT108" s="206" t="s">
        <v>146</v>
      </c>
      <c r="AU108" s="206" t="s">
        <v>81</v>
      </c>
      <c r="AV108" s="13" t="s">
        <v>81</v>
      </c>
      <c r="AW108" s="13" t="s">
        <v>32</v>
      </c>
      <c r="AX108" s="13" t="s">
        <v>72</v>
      </c>
      <c r="AY108" s="206" t="s">
        <v>128</v>
      </c>
    </row>
    <row r="109" spans="1:65" s="13" customFormat="1">
      <c r="B109" s="196"/>
      <c r="C109" s="197"/>
      <c r="D109" s="189" t="s">
        <v>146</v>
      </c>
      <c r="E109" s="198" t="s">
        <v>19</v>
      </c>
      <c r="F109" s="199" t="s">
        <v>1556</v>
      </c>
      <c r="G109" s="197"/>
      <c r="H109" s="200">
        <v>66.349999999999994</v>
      </c>
      <c r="I109" s="201"/>
      <c r="J109" s="197"/>
      <c r="K109" s="197"/>
      <c r="L109" s="202"/>
      <c r="M109" s="203"/>
      <c r="N109" s="204"/>
      <c r="O109" s="204"/>
      <c r="P109" s="204"/>
      <c r="Q109" s="204"/>
      <c r="R109" s="204"/>
      <c r="S109" s="204"/>
      <c r="T109" s="205"/>
      <c r="AT109" s="206" t="s">
        <v>146</v>
      </c>
      <c r="AU109" s="206" t="s">
        <v>81</v>
      </c>
      <c r="AV109" s="13" t="s">
        <v>81</v>
      </c>
      <c r="AW109" s="13" t="s">
        <v>32</v>
      </c>
      <c r="AX109" s="13" t="s">
        <v>72</v>
      </c>
      <c r="AY109" s="206" t="s">
        <v>128</v>
      </c>
    </row>
    <row r="110" spans="1:65" s="15" customFormat="1">
      <c r="B110" s="221"/>
      <c r="C110" s="222"/>
      <c r="D110" s="189" t="s">
        <v>146</v>
      </c>
      <c r="E110" s="223" t="s">
        <v>19</v>
      </c>
      <c r="F110" s="224" t="s">
        <v>230</v>
      </c>
      <c r="G110" s="222"/>
      <c r="H110" s="225">
        <v>177.20999999999998</v>
      </c>
      <c r="I110" s="226"/>
      <c r="J110" s="222"/>
      <c r="K110" s="222"/>
      <c r="L110" s="227"/>
      <c r="M110" s="228"/>
      <c r="N110" s="229"/>
      <c r="O110" s="229"/>
      <c r="P110" s="229"/>
      <c r="Q110" s="229"/>
      <c r="R110" s="229"/>
      <c r="S110" s="229"/>
      <c r="T110" s="230"/>
      <c r="AT110" s="231" t="s">
        <v>146</v>
      </c>
      <c r="AU110" s="231" t="s">
        <v>81</v>
      </c>
      <c r="AV110" s="15" t="s">
        <v>89</v>
      </c>
      <c r="AW110" s="15" t="s">
        <v>32</v>
      </c>
      <c r="AX110" s="15" t="s">
        <v>79</v>
      </c>
      <c r="AY110" s="231" t="s">
        <v>128</v>
      </c>
    </row>
    <row r="111" spans="1:65" s="2" customFormat="1" ht="21.75" customHeight="1">
      <c r="A111" s="37"/>
      <c r="B111" s="38"/>
      <c r="C111" s="176" t="s">
        <v>92</v>
      </c>
      <c r="D111" s="176" t="s">
        <v>130</v>
      </c>
      <c r="E111" s="177" t="s">
        <v>183</v>
      </c>
      <c r="F111" s="178" t="s">
        <v>184</v>
      </c>
      <c r="G111" s="179" t="s">
        <v>142</v>
      </c>
      <c r="H111" s="180">
        <v>61.14</v>
      </c>
      <c r="I111" s="181"/>
      <c r="J111" s="182">
        <f>ROUND(I111*H111,2)</f>
        <v>0</v>
      </c>
      <c r="K111" s="178" t="s">
        <v>134</v>
      </c>
      <c r="L111" s="42"/>
      <c r="M111" s="183" t="s">
        <v>19</v>
      </c>
      <c r="N111" s="184" t="s">
        <v>43</v>
      </c>
      <c r="O111" s="67"/>
      <c r="P111" s="185">
        <f>O111*H111</f>
        <v>0</v>
      </c>
      <c r="Q111" s="185">
        <v>0</v>
      </c>
      <c r="R111" s="185">
        <f>Q111*H111</f>
        <v>0</v>
      </c>
      <c r="S111" s="185">
        <v>0</v>
      </c>
      <c r="T111" s="186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87" t="s">
        <v>89</v>
      </c>
      <c r="AT111" s="187" t="s">
        <v>130</v>
      </c>
      <c r="AU111" s="187" t="s">
        <v>81</v>
      </c>
      <c r="AY111" s="20" t="s">
        <v>128</v>
      </c>
      <c r="BE111" s="188">
        <f>IF(N111="základní",J111,0)</f>
        <v>0</v>
      </c>
      <c r="BF111" s="188">
        <f>IF(N111="snížená",J111,0)</f>
        <v>0</v>
      </c>
      <c r="BG111" s="188">
        <f>IF(N111="zákl. přenesená",J111,0)</f>
        <v>0</v>
      </c>
      <c r="BH111" s="188">
        <f>IF(N111="sníž. přenesená",J111,0)</f>
        <v>0</v>
      </c>
      <c r="BI111" s="188">
        <f>IF(N111="nulová",J111,0)</f>
        <v>0</v>
      </c>
      <c r="BJ111" s="20" t="s">
        <v>79</v>
      </c>
      <c r="BK111" s="188">
        <f>ROUND(I111*H111,2)</f>
        <v>0</v>
      </c>
      <c r="BL111" s="20" t="s">
        <v>89</v>
      </c>
      <c r="BM111" s="187" t="s">
        <v>1562</v>
      </c>
    </row>
    <row r="112" spans="1:65" s="2" customFormat="1" ht="19.5">
      <c r="A112" s="37"/>
      <c r="B112" s="38"/>
      <c r="C112" s="39"/>
      <c r="D112" s="189" t="s">
        <v>136</v>
      </c>
      <c r="E112" s="39"/>
      <c r="F112" s="190" t="s">
        <v>186</v>
      </c>
      <c r="G112" s="39"/>
      <c r="H112" s="39"/>
      <c r="I112" s="191"/>
      <c r="J112" s="39"/>
      <c r="K112" s="39"/>
      <c r="L112" s="42"/>
      <c r="M112" s="192"/>
      <c r="N112" s="193"/>
      <c r="O112" s="67"/>
      <c r="P112" s="67"/>
      <c r="Q112" s="67"/>
      <c r="R112" s="67"/>
      <c r="S112" s="67"/>
      <c r="T112" s="68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20" t="s">
        <v>136</v>
      </c>
      <c r="AU112" s="20" t="s">
        <v>81</v>
      </c>
    </row>
    <row r="113" spans="1:65" s="2" customFormat="1">
      <c r="A113" s="37"/>
      <c r="B113" s="38"/>
      <c r="C113" s="39"/>
      <c r="D113" s="194" t="s">
        <v>138</v>
      </c>
      <c r="E113" s="39"/>
      <c r="F113" s="195" t="s">
        <v>187</v>
      </c>
      <c r="G113" s="39"/>
      <c r="H113" s="39"/>
      <c r="I113" s="191"/>
      <c r="J113" s="39"/>
      <c r="K113" s="39"/>
      <c r="L113" s="42"/>
      <c r="M113" s="192"/>
      <c r="N113" s="193"/>
      <c r="O113" s="67"/>
      <c r="P113" s="67"/>
      <c r="Q113" s="67"/>
      <c r="R113" s="67"/>
      <c r="S113" s="67"/>
      <c r="T113" s="68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20" t="s">
        <v>138</v>
      </c>
      <c r="AU113" s="20" t="s">
        <v>81</v>
      </c>
    </row>
    <row r="114" spans="1:65" s="2" customFormat="1" ht="16.5" customHeight="1">
      <c r="A114" s="37"/>
      <c r="B114" s="38"/>
      <c r="C114" s="176" t="s">
        <v>95</v>
      </c>
      <c r="D114" s="176" t="s">
        <v>130</v>
      </c>
      <c r="E114" s="177" t="s">
        <v>217</v>
      </c>
      <c r="F114" s="178" t="s">
        <v>218</v>
      </c>
      <c r="G114" s="179" t="s">
        <v>142</v>
      </c>
      <c r="H114" s="180">
        <v>43.03</v>
      </c>
      <c r="I114" s="181"/>
      <c r="J114" s="182">
        <f>ROUND(I114*H114,2)</f>
        <v>0</v>
      </c>
      <c r="K114" s="178" t="s">
        <v>134</v>
      </c>
      <c r="L114" s="42"/>
      <c r="M114" s="183" t="s">
        <v>19</v>
      </c>
      <c r="N114" s="184" t="s">
        <v>43</v>
      </c>
      <c r="O114" s="67"/>
      <c r="P114" s="185">
        <f>O114*H114</f>
        <v>0</v>
      </c>
      <c r="Q114" s="185">
        <v>0</v>
      </c>
      <c r="R114" s="185">
        <f>Q114*H114</f>
        <v>0</v>
      </c>
      <c r="S114" s="185">
        <v>0</v>
      </c>
      <c r="T114" s="186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87" t="s">
        <v>89</v>
      </c>
      <c r="AT114" s="187" t="s">
        <v>130</v>
      </c>
      <c r="AU114" s="187" t="s">
        <v>81</v>
      </c>
      <c r="AY114" s="20" t="s">
        <v>128</v>
      </c>
      <c r="BE114" s="188">
        <f>IF(N114="základní",J114,0)</f>
        <v>0</v>
      </c>
      <c r="BF114" s="188">
        <f>IF(N114="snížená",J114,0)</f>
        <v>0</v>
      </c>
      <c r="BG114" s="188">
        <f>IF(N114="zákl. přenesená",J114,0)</f>
        <v>0</v>
      </c>
      <c r="BH114" s="188">
        <f>IF(N114="sníž. přenesená",J114,0)</f>
        <v>0</v>
      </c>
      <c r="BI114" s="188">
        <f>IF(N114="nulová",J114,0)</f>
        <v>0</v>
      </c>
      <c r="BJ114" s="20" t="s">
        <v>79</v>
      </c>
      <c r="BK114" s="188">
        <f>ROUND(I114*H114,2)</f>
        <v>0</v>
      </c>
      <c r="BL114" s="20" t="s">
        <v>89</v>
      </c>
      <c r="BM114" s="187" t="s">
        <v>1563</v>
      </c>
    </row>
    <row r="115" spans="1:65" s="2" customFormat="1" ht="19.5">
      <c r="A115" s="37"/>
      <c r="B115" s="38"/>
      <c r="C115" s="39"/>
      <c r="D115" s="189" t="s">
        <v>136</v>
      </c>
      <c r="E115" s="39"/>
      <c r="F115" s="190" t="s">
        <v>220</v>
      </c>
      <c r="G115" s="39"/>
      <c r="H115" s="39"/>
      <c r="I115" s="191"/>
      <c r="J115" s="39"/>
      <c r="K115" s="39"/>
      <c r="L115" s="42"/>
      <c r="M115" s="192"/>
      <c r="N115" s="193"/>
      <c r="O115" s="67"/>
      <c r="P115" s="67"/>
      <c r="Q115" s="67"/>
      <c r="R115" s="67"/>
      <c r="S115" s="67"/>
      <c r="T115" s="68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20" t="s">
        <v>136</v>
      </c>
      <c r="AU115" s="20" t="s">
        <v>81</v>
      </c>
    </row>
    <row r="116" spans="1:65" s="2" customFormat="1">
      <c r="A116" s="37"/>
      <c r="B116" s="38"/>
      <c r="C116" s="39"/>
      <c r="D116" s="194" t="s">
        <v>138</v>
      </c>
      <c r="E116" s="39"/>
      <c r="F116" s="195" t="s">
        <v>221</v>
      </c>
      <c r="G116" s="39"/>
      <c r="H116" s="39"/>
      <c r="I116" s="191"/>
      <c r="J116" s="39"/>
      <c r="K116" s="39"/>
      <c r="L116" s="42"/>
      <c r="M116" s="192"/>
      <c r="N116" s="193"/>
      <c r="O116" s="67"/>
      <c r="P116" s="67"/>
      <c r="Q116" s="67"/>
      <c r="R116" s="67"/>
      <c r="S116" s="67"/>
      <c r="T116" s="68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20" t="s">
        <v>138</v>
      </c>
      <c r="AU116" s="20" t="s">
        <v>81</v>
      </c>
    </row>
    <row r="117" spans="1:65" s="2" customFormat="1" ht="16.5" customHeight="1">
      <c r="A117" s="37"/>
      <c r="B117" s="38"/>
      <c r="C117" s="176" t="s">
        <v>98</v>
      </c>
      <c r="D117" s="176" t="s">
        <v>130</v>
      </c>
      <c r="E117" s="177" t="s">
        <v>1376</v>
      </c>
      <c r="F117" s="178" t="s">
        <v>1377</v>
      </c>
      <c r="G117" s="179" t="s">
        <v>142</v>
      </c>
      <c r="H117" s="180">
        <v>12.32</v>
      </c>
      <c r="I117" s="181"/>
      <c r="J117" s="182">
        <f>ROUND(I117*H117,2)</f>
        <v>0</v>
      </c>
      <c r="K117" s="178" t="s">
        <v>134</v>
      </c>
      <c r="L117" s="42"/>
      <c r="M117" s="183" t="s">
        <v>19</v>
      </c>
      <c r="N117" s="184" t="s">
        <v>43</v>
      </c>
      <c r="O117" s="67"/>
      <c r="P117" s="185">
        <f>O117*H117</f>
        <v>0</v>
      </c>
      <c r="Q117" s="185">
        <v>0</v>
      </c>
      <c r="R117" s="185">
        <f>Q117*H117</f>
        <v>0</v>
      </c>
      <c r="S117" s="185">
        <v>0</v>
      </c>
      <c r="T117" s="186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87" t="s">
        <v>89</v>
      </c>
      <c r="AT117" s="187" t="s">
        <v>130</v>
      </c>
      <c r="AU117" s="187" t="s">
        <v>81</v>
      </c>
      <c r="AY117" s="20" t="s">
        <v>128</v>
      </c>
      <c r="BE117" s="188">
        <f>IF(N117="základní",J117,0)</f>
        <v>0</v>
      </c>
      <c r="BF117" s="188">
        <f>IF(N117="snížená",J117,0)</f>
        <v>0</v>
      </c>
      <c r="BG117" s="188">
        <f>IF(N117="zákl. přenesená",J117,0)</f>
        <v>0</v>
      </c>
      <c r="BH117" s="188">
        <f>IF(N117="sníž. přenesená",J117,0)</f>
        <v>0</v>
      </c>
      <c r="BI117" s="188">
        <f>IF(N117="nulová",J117,0)</f>
        <v>0</v>
      </c>
      <c r="BJ117" s="20" t="s">
        <v>79</v>
      </c>
      <c r="BK117" s="188">
        <f>ROUND(I117*H117,2)</f>
        <v>0</v>
      </c>
      <c r="BL117" s="20" t="s">
        <v>89</v>
      </c>
      <c r="BM117" s="187" t="s">
        <v>1564</v>
      </c>
    </row>
    <row r="118" spans="1:65" s="2" customFormat="1" ht="19.5">
      <c r="A118" s="37"/>
      <c r="B118" s="38"/>
      <c r="C118" s="39"/>
      <c r="D118" s="189" t="s">
        <v>136</v>
      </c>
      <c r="E118" s="39"/>
      <c r="F118" s="190" t="s">
        <v>1379</v>
      </c>
      <c r="G118" s="39"/>
      <c r="H118" s="39"/>
      <c r="I118" s="191"/>
      <c r="J118" s="39"/>
      <c r="K118" s="39"/>
      <c r="L118" s="42"/>
      <c r="M118" s="192"/>
      <c r="N118" s="193"/>
      <c r="O118" s="67"/>
      <c r="P118" s="67"/>
      <c r="Q118" s="67"/>
      <c r="R118" s="67"/>
      <c r="S118" s="67"/>
      <c r="T118" s="68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20" t="s">
        <v>136</v>
      </c>
      <c r="AU118" s="20" t="s">
        <v>81</v>
      </c>
    </row>
    <row r="119" spans="1:65" s="2" customFormat="1">
      <c r="A119" s="37"/>
      <c r="B119" s="38"/>
      <c r="C119" s="39"/>
      <c r="D119" s="194" t="s">
        <v>138</v>
      </c>
      <c r="E119" s="39"/>
      <c r="F119" s="195" t="s">
        <v>1380</v>
      </c>
      <c r="G119" s="39"/>
      <c r="H119" s="39"/>
      <c r="I119" s="191"/>
      <c r="J119" s="39"/>
      <c r="K119" s="39"/>
      <c r="L119" s="42"/>
      <c r="M119" s="192"/>
      <c r="N119" s="193"/>
      <c r="O119" s="67"/>
      <c r="P119" s="67"/>
      <c r="Q119" s="67"/>
      <c r="R119" s="67"/>
      <c r="S119" s="67"/>
      <c r="T119" s="68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20" t="s">
        <v>138</v>
      </c>
      <c r="AU119" s="20" t="s">
        <v>81</v>
      </c>
    </row>
    <row r="120" spans="1:65" s="2" customFormat="1" ht="16.5" customHeight="1">
      <c r="A120" s="37"/>
      <c r="B120" s="38"/>
      <c r="C120" s="232" t="s">
        <v>214</v>
      </c>
      <c r="D120" s="232" t="s">
        <v>353</v>
      </c>
      <c r="E120" s="233" t="s">
        <v>1382</v>
      </c>
      <c r="F120" s="234" t="s">
        <v>1383</v>
      </c>
      <c r="G120" s="235" t="s">
        <v>209</v>
      </c>
      <c r="H120" s="236">
        <v>24.64</v>
      </c>
      <c r="I120" s="237"/>
      <c r="J120" s="238">
        <f>ROUND(I120*H120,2)</f>
        <v>0</v>
      </c>
      <c r="K120" s="234" t="s">
        <v>134</v>
      </c>
      <c r="L120" s="239"/>
      <c r="M120" s="240" t="s">
        <v>19</v>
      </c>
      <c r="N120" s="241" t="s">
        <v>43</v>
      </c>
      <c r="O120" s="67"/>
      <c r="P120" s="185">
        <f>O120*H120</f>
        <v>0</v>
      </c>
      <c r="Q120" s="185">
        <v>1</v>
      </c>
      <c r="R120" s="185">
        <f>Q120*H120</f>
        <v>24.64</v>
      </c>
      <c r="S120" s="185">
        <v>0</v>
      </c>
      <c r="T120" s="186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87" t="s">
        <v>214</v>
      </c>
      <c r="AT120" s="187" t="s">
        <v>353</v>
      </c>
      <c r="AU120" s="187" t="s">
        <v>81</v>
      </c>
      <c r="AY120" s="20" t="s">
        <v>128</v>
      </c>
      <c r="BE120" s="188">
        <f>IF(N120="základní",J120,0)</f>
        <v>0</v>
      </c>
      <c r="BF120" s="188">
        <f>IF(N120="snížená",J120,0)</f>
        <v>0</v>
      </c>
      <c r="BG120" s="188">
        <f>IF(N120="zákl. přenesená",J120,0)</f>
        <v>0</v>
      </c>
      <c r="BH120" s="188">
        <f>IF(N120="sníž. přenesená",J120,0)</f>
        <v>0</v>
      </c>
      <c r="BI120" s="188">
        <f>IF(N120="nulová",J120,0)</f>
        <v>0</v>
      </c>
      <c r="BJ120" s="20" t="s">
        <v>79</v>
      </c>
      <c r="BK120" s="188">
        <f>ROUND(I120*H120,2)</f>
        <v>0</v>
      </c>
      <c r="BL120" s="20" t="s">
        <v>89</v>
      </c>
      <c r="BM120" s="187" t="s">
        <v>1565</v>
      </c>
    </row>
    <row r="121" spans="1:65" s="2" customFormat="1">
      <c r="A121" s="37"/>
      <c r="B121" s="38"/>
      <c r="C121" s="39"/>
      <c r="D121" s="189" t="s">
        <v>136</v>
      </c>
      <c r="E121" s="39"/>
      <c r="F121" s="190" t="s">
        <v>1383</v>
      </c>
      <c r="G121" s="39"/>
      <c r="H121" s="39"/>
      <c r="I121" s="191"/>
      <c r="J121" s="39"/>
      <c r="K121" s="39"/>
      <c r="L121" s="42"/>
      <c r="M121" s="192"/>
      <c r="N121" s="193"/>
      <c r="O121" s="67"/>
      <c r="P121" s="67"/>
      <c r="Q121" s="67"/>
      <c r="R121" s="67"/>
      <c r="S121" s="67"/>
      <c r="T121" s="68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20" t="s">
        <v>136</v>
      </c>
      <c r="AU121" s="20" t="s">
        <v>81</v>
      </c>
    </row>
    <row r="122" spans="1:65" s="13" customFormat="1">
      <c r="B122" s="196"/>
      <c r="C122" s="197"/>
      <c r="D122" s="189" t="s">
        <v>146</v>
      </c>
      <c r="E122" s="197"/>
      <c r="F122" s="199" t="s">
        <v>1566</v>
      </c>
      <c r="G122" s="197"/>
      <c r="H122" s="200">
        <v>24.64</v>
      </c>
      <c r="I122" s="201"/>
      <c r="J122" s="197"/>
      <c r="K122" s="197"/>
      <c r="L122" s="202"/>
      <c r="M122" s="203"/>
      <c r="N122" s="204"/>
      <c r="O122" s="204"/>
      <c r="P122" s="204"/>
      <c r="Q122" s="204"/>
      <c r="R122" s="204"/>
      <c r="S122" s="204"/>
      <c r="T122" s="205"/>
      <c r="AT122" s="206" t="s">
        <v>146</v>
      </c>
      <c r="AU122" s="206" t="s">
        <v>81</v>
      </c>
      <c r="AV122" s="13" t="s">
        <v>81</v>
      </c>
      <c r="AW122" s="13" t="s">
        <v>4</v>
      </c>
      <c r="AX122" s="13" t="s">
        <v>79</v>
      </c>
      <c r="AY122" s="206" t="s">
        <v>128</v>
      </c>
    </row>
    <row r="123" spans="1:65" s="12" customFormat="1" ht="22.9" customHeight="1">
      <c r="B123" s="160"/>
      <c r="C123" s="161"/>
      <c r="D123" s="162" t="s">
        <v>71</v>
      </c>
      <c r="E123" s="174" t="s">
        <v>89</v>
      </c>
      <c r="F123" s="174" t="s">
        <v>1395</v>
      </c>
      <c r="G123" s="161"/>
      <c r="H123" s="161"/>
      <c r="I123" s="164"/>
      <c r="J123" s="175">
        <f>BK123</f>
        <v>0</v>
      </c>
      <c r="K123" s="161"/>
      <c r="L123" s="166"/>
      <c r="M123" s="167"/>
      <c r="N123" s="168"/>
      <c r="O123" s="168"/>
      <c r="P123" s="169">
        <f>SUM(P124:P126)</f>
        <v>0</v>
      </c>
      <c r="Q123" s="168"/>
      <c r="R123" s="169">
        <f>SUM(R124:R126)</f>
        <v>0</v>
      </c>
      <c r="S123" s="168"/>
      <c r="T123" s="170">
        <f>SUM(T124:T126)</f>
        <v>0</v>
      </c>
      <c r="AR123" s="171" t="s">
        <v>79</v>
      </c>
      <c r="AT123" s="172" t="s">
        <v>71</v>
      </c>
      <c r="AU123" s="172" t="s">
        <v>79</v>
      </c>
      <c r="AY123" s="171" t="s">
        <v>128</v>
      </c>
      <c r="BK123" s="173">
        <f>SUM(BK124:BK126)</f>
        <v>0</v>
      </c>
    </row>
    <row r="124" spans="1:65" s="2" customFormat="1" ht="16.5" customHeight="1">
      <c r="A124" s="37"/>
      <c r="B124" s="38"/>
      <c r="C124" s="176" t="s">
        <v>216</v>
      </c>
      <c r="D124" s="176" t="s">
        <v>130</v>
      </c>
      <c r="E124" s="177" t="s">
        <v>1396</v>
      </c>
      <c r="F124" s="178" t="s">
        <v>1397</v>
      </c>
      <c r="G124" s="179" t="s">
        <v>142</v>
      </c>
      <c r="H124" s="180">
        <v>5.55</v>
      </c>
      <c r="I124" s="181"/>
      <c r="J124" s="182">
        <f>ROUND(I124*H124,2)</f>
        <v>0</v>
      </c>
      <c r="K124" s="178" t="s">
        <v>134</v>
      </c>
      <c r="L124" s="42"/>
      <c r="M124" s="183" t="s">
        <v>19</v>
      </c>
      <c r="N124" s="184" t="s">
        <v>43</v>
      </c>
      <c r="O124" s="67"/>
      <c r="P124" s="185">
        <f>O124*H124</f>
        <v>0</v>
      </c>
      <c r="Q124" s="185">
        <v>0</v>
      </c>
      <c r="R124" s="185">
        <f>Q124*H124</f>
        <v>0</v>
      </c>
      <c r="S124" s="185">
        <v>0</v>
      </c>
      <c r="T124" s="186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87" t="s">
        <v>89</v>
      </c>
      <c r="AT124" s="187" t="s">
        <v>130</v>
      </c>
      <c r="AU124" s="187" t="s">
        <v>81</v>
      </c>
      <c r="AY124" s="20" t="s">
        <v>128</v>
      </c>
      <c r="BE124" s="188">
        <f>IF(N124="základní",J124,0)</f>
        <v>0</v>
      </c>
      <c r="BF124" s="188">
        <f>IF(N124="snížená",J124,0)</f>
        <v>0</v>
      </c>
      <c r="BG124" s="188">
        <f>IF(N124="zákl. přenesená",J124,0)</f>
        <v>0</v>
      </c>
      <c r="BH124" s="188">
        <f>IF(N124="sníž. přenesená",J124,0)</f>
        <v>0</v>
      </c>
      <c r="BI124" s="188">
        <f>IF(N124="nulová",J124,0)</f>
        <v>0</v>
      </c>
      <c r="BJ124" s="20" t="s">
        <v>79</v>
      </c>
      <c r="BK124" s="188">
        <f>ROUND(I124*H124,2)</f>
        <v>0</v>
      </c>
      <c r="BL124" s="20" t="s">
        <v>89</v>
      </c>
      <c r="BM124" s="187" t="s">
        <v>1567</v>
      </c>
    </row>
    <row r="125" spans="1:65" s="2" customFormat="1">
      <c r="A125" s="37"/>
      <c r="B125" s="38"/>
      <c r="C125" s="39"/>
      <c r="D125" s="189" t="s">
        <v>136</v>
      </c>
      <c r="E125" s="39"/>
      <c r="F125" s="190" t="s">
        <v>1399</v>
      </c>
      <c r="G125" s="39"/>
      <c r="H125" s="39"/>
      <c r="I125" s="191"/>
      <c r="J125" s="39"/>
      <c r="K125" s="39"/>
      <c r="L125" s="42"/>
      <c r="M125" s="192"/>
      <c r="N125" s="193"/>
      <c r="O125" s="67"/>
      <c r="P125" s="67"/>
      <c r="Q125" s="67"/>
      <c r="R125" s="67"/>
      <c r="S125" s="67"/>
      <c r="T125" s="68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20" t="s">
        <v>136</v>
      </c>
      <c r="AU125" s="20" t="s">
        <v>81</v>
      </c>
    </row>
    <row r="126" spans="1:65" s="2" customFormat="1">
      <c r="A126" s="37"/>
      <c r="B126" s="38"/>
      <c r="C126" s="39"/>
      <c r="D126" s="194" t="s">
        <v>138</v>
      </c>
      <c r="E126" s="39"/>
      <c r="F126" s="195" t="s">
        <v>1400</v>
      </c>
      <c r="G126" s="39"/>
      <c r="H126" s="39"/>
      <c r="I126" s="191"/>
      <c r="J126" s="39"/>
      <c r="K126" s="39"/>
      <c r="L126" s="42"/>
      <c r="M126" s="192"/>
      <c r="N126" s="193"/>
      <c r="O126" s="67"/>
      <c r="P126" s="67"/>
      <c r="Q126" s="67"/>
      <c r="R126" s="67"/>
      <c r="S126" s="67"/>
      <c r="T126" s="68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20" t="s">
        <v>138</v>
      </c>
      <c r="AU126" s="20" t="s">
        <v>81</v>
      </c>
    </row>
    <row r="127" spans="1:65" s="12" customFormat="1" ht="22.9" customHeight="1">
      <c r="B127" s="160"/>
      <c r="C127" s="161"/>
      <c r="D127" s="162" t="s">
        <v>71</v>
      </c>
      <c r="E127" s="174" t="s">
        <v>214</v>
      </c>
      <c r="F127" s="174" t="s">
        <v>1246</v>
      </c>
      <c r="G127" s="161"/>
      <c r="H127" s="161"/>
      <c r="I127" s="164"/>
      <c r="J127" s="175">
        <f>BK127</f>
        <v>0</v>
      </c>
      <c r="K127" s="161"/>
      <c r="L127" s="166"/>
      <c r="M127" s="167"/>
      <c r="N127" s="168"/>
      <c r="O127" s="168"/>
      <c r="P127" s="169">
        <f>SUM(P128:P166)</f>
        <v>0</v>
      </c>
      <c r="Q127" s="168"/>
      <c r="R127" s="169">
        <f>SUM(R128:R166)</f>
        <v>7.8996500000000011E-2</v>
      </c>
      <c r="S127" s="168"/>
      <c r="T127" s="170">
        <f>SUM(T128:T166)</f>
        <v>4.4000000000000002E-4</v>
      </c>
      <c r="AR127" s="171" t="s">
        <v>79</v>
      </c>
      <c r="AT127" s="172" t="s">
        <v>71</v>
      </c>
      <c r="AU127" s="172" t="s">
        <v>79</v>
      </c>
      <c r="AY127" s="171" t="s">
        <v>128</v>
      </c>
      <c r="BK127" s="173">
        <f>SUM(BK128:BK166)</f>
        <v>0</v>
      </c>
    </row>
    <row r="128" spans="1:65" s="2" customFormat="1" ht="16.5" customHeight="1">
      <c r="A128" s="37"/>
      <c r="B128" s="38"/>
      <c r="C128" s="176" t="s">
        <v>222</v>
      </c>
      <c r="D128" s="176" t="s">
        <v>130</v>
      </c>
      <c r="E128" s="177" t="s">
        <v>1568</v>
      </c>
      <c r="F128" s="178" t="s">
        <v>1569</v>
      </c>
      <c r="G128" s="179" t="s">
        <v>571</v>
      </c>
      <c r="H128" s="180">
        <v>55.3</v>
      </c>
      <c r="I128" s="181"/>
      <c r="J128" s="182">
        <f>ROUND(I128*H128,2)</f>
        <v>0</v>
      </c>
      <c r="K128" s="178" t="s">
        <v>134</v>
      </c>
      <c r="L128" s="42"/>
      <c r="M128" s="183" t="s">
        <v>19</v>
      </c>
      <c r="N128" s="184" t="s">
        <v>43</v>
      </c>
      <c r="O128" s="67"/>
      <c r="P128" s="185">
        <f>O128*H128</f>
        <v>0</v>
      </c>
      <c r="Q128" s="185">
        <v>0</v>
      </c>
      <c r="R128" s="185">
        <f>Q128*H128</f>
        <v>0</v>
      </c>
      <c r="S128" s="185">
        <v>0</v>
      </c>
      <c r="T128" s="186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7" t="s">
        <v>89</v>
      </c>
      <c r="AT128" s="187" t="s">
        <v>130</v>
      </c>
      <c r="AU128" s="187" t="s">
        <v>81</v>
      </c>
      <c r="AY128" s="20" t="s">
        <v>128</v>
      </c>
      <c r="BE128" s="188">
        <f>IF(N128="základní",J128,0)</f>
        <v>0</v>
      </c>
      <c r="BF128" s="188">
        <f>IF(N128="snížená",J128,0)</f>
        <v>0</v>
      </c>
      <c r="BG128" s="188">
        <f>IF(N128="zákl. přenesená",J128,0)</f>
        <v>0</v>
      </c>
      <c r="BH128" s="188">
        <f>IF(N128="sníž. přenesená",J128,0)</f>
        <v>0</v>
      </c>
      <c r="BI128" s="188">
        <f>IF(N128="nulová",J128,0)</f>
        <v>0</v>
      </c>
      <c r="BJ128" s="20" t="s">
        <v>79</v>
      </c>
      <c r="BK128" s="188">
        <f>ROUND(I128*H128,2)</f>
        <v>0</v>
      </c>
      <c r="BL128" s="20" t="s">
        <v>89</v>
      </c>
      <c r="BM128" s="187" t="s">
        <v>1570</v>
      </c>
    </row>
    <row r="129" spans="1:65" s="2" customFormat="1" ht="19.5">
      <c r="A129" s="37"/>
      <c r="B129" s="38"/>
      <c r="C129" s="39"/>
      <c r="D129" s="189" t="s">
        <v>136</v>
      </c>
      <c r="E129" s="39"/>
      <c r="F129" s="190" t="s">
        <v>1571</v>
      </c>
      <c r="G129" s="39"/>
      <c r="H129" s="39"/>
      <c r="I129" s="191"/>
      <c r="J129" s="39"/>
      <c r="K129" s="39"/>
      <c r="L129" s="42"/>
      <c r="M129" s="192"/>
      <c r="N129" s="193"/>
      <c r="O129" s="67"/>
      <c r="P129" s="67"/>
      <c r="Q129" s="67"/>
      <c r="R129" s="67"/>
      <c r="S129" s="67"/>
      <c r="T129" s="68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20" t="s">
        <v>136</v>
      </c>
      <c r="AU129" s="20" t="s">
        <v>81</v>
      </c>
    </row>
    <row r="130" spans="1:65" s="2" customFormat="1">
      <c r="A130" s="37"/>
      <c r="B130" s="38"/>
      <c r="C130" s="39"/>
      <c r="D130" s="194" t="s">
        <v>138</v>
      </c>
      <c r="E130" s="39"/>
      <c r="F130" s="195" t="s">
        <v>1572</v>
      </c>
      <c r="G130" s="39"/>
      <c r="H130" s="39"/>
      <c r="I130" s="191"/>
      <c r="J130" s="39"/>
      <c r="K130" s="39"/>
      <c r="L130" s="42"/>
      <c r="M130" s="192"/>
      <c r="N130" s="193"/>
      <c r="O130" s="67"/>
      <c r="P130" s="67"/>
      <c r="Q130" s="67"/>
      <c r="R130" s="67"/>
      <c r="S130" s="67"/>
      <c r="T130" s="68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20" t="s">
        <v>138</v>
      </c>
      <c r="AU130" s="20" t="s">
        <v>81</v>
      </c>
    </row>
    <row r="131" spans="1:65" s="2" customFormat="1" ht="16.5" customHeight="1">
      <c r="A131" s="37"/>
      <c r="B131" s="38"/>
      <c r="C131" s="232" t="s">
        <v>232</v>
      </c>
      <c r="D131" s="232" t="s">
        <v>353</v>
      </c>
      <c r="E131" s="233" t="s">
        <v>1573</v>
      </c>
      <c r="F131" s="234" t="s">
        <v>1574</v>
      </c>
      <c r="G131" s="235" t="s">
        <v>571</v>
      </c>
      <c r="H131" s="236">
        <v>56.13</v>
      </c>
      <c r="I131" s="237"/>
      <c r="J131" s="238">
        <f>ROUND(I131*H131,2)</f>
        <v>0</v>
      </c>
      <c r="K131" s="234" t="s">
        <v>134</v>
      </c>
      <c r="L131" s="239"/>
      <c r="M131" s="240" t="s">
        <v>19</v>
      </c>
      <c r="N131" s="241" t="s">
        <v>43</v>
      </c>
      <c r="O131" s="67"/>
      <c r="P131" s="185">
        <f>O131*H131</f>
        <v>0</v>
      </c>
      <c r="Q131" s="185">
        <v>1.0499999999999999E-3</v>
      </c>
      <c r="R131" s="185">
        <f>Q131*H131</f>
        <v>5.8936499999999996E-2</v>
      </c>
      <c r="S131" s="185">
        <v>0</v>
      </c>
      <c r="T131" s="186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7" t="s">
        <v>214</v>
      </c>
      <c r="AT131" s="187" t="s">
        <v>353</v>
      </c>
      <c r="AU131" s="187" t="s">
        <v>81</v>
      </c>
      <c r="AY131" s="20" t="s">
        <v>128</v>
      </c>
      <c r="BE131" s="188">
        <f>IF(N131="základní",J131,0)</f>
        <v>0</v>
      </c>
      <c r="BF131" s="188">
        <f>IF(N131="snížená",J131,0)</f>
        <v>0</v>
      </c>
      <c r="BG131" s="188">
        <f>IF(N131="zákl. přenesená",J131,0)</f>
        <v>0</v>
      </c>
      <c r="BH131" s="188">
        <f>IF(N131="sníž. přenesená",J131,0)</f>
        <v>0</v>
      </c>
      <c r="BI131" s="188">
        <f>IF(N131="nulová",J131,0)</f>
        <v>0</v>
      </c>
      <c r="BJ131" s="20" t="s">
        <v>79</v>
      </c>
      <c r="BK131" s="188">
        <f>ROUND(I131*H131,2)</f>
        <v>0</v>
      </c>
      <c r="BL131" s="20" t="s">
        <v>89</v>
      </c>
      <c r="BM131" s="187" t="s">
        <v>1575</v>
      </c>
    </row>
    <row r="132" spans="1:65" s="2" customFormat="1">
      <c r="A132" s="37"/>
      <c r="B132" s="38"/>
      <c r="C132" s="39"/>
      <c r="D132" s="189" t="s">
        <v>136</v>
      </c>
      <c r="E132" s="39"/>
      <c r="F132" s="190" t="s">
        <v>1574</v>
      </c>
      <c r="G132" s="39"/>
      <c r="H132" s="39"/>
      <c r="I132" s="191"/>
      <c r="J132" s="39"/>
      <c r="K132" s="39"/>
      <c r="L132" s="42"/>
      <c r="M132" s="192"/>
      <c r="N132" s="193"/>
      <c r="O132" s="67"/>
      <c r="P132" s="67"/>
      <c r="Q132" s="67"/>
      <c r="R132" s="67"/>
      <c r="S132" s="67"/>
      <c r="T132" s="68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20" t="s">
        <v>136</v>
      </c>
      <c r="AU132" s="20" t="s">
        <v>81</v>
      </c>
    </row>
    <row r="133" spans="1:65" s="13" customFormat="1">
      <c r="B133" s="196"/>
      <c r="C133" s="197"/>
      <c r="D133" s="189" t="s">
        <v>146</v>
      </c>
      <c r="E133" s="197"/>
      <c r="F133" s="199" t="s">
        <v>1576</v>
      </c>
      <c r="G133" s="197"/>
      <c r="H133" s="200">
        <v>56.13</v>
      </c>
      <c r="I133" s="201"/>
      <c r="J133" s="197"/>
      <c r="K133" s="197"/>
      <c r="L133" s="202"/>
      <c r="M133" s="203"/>
      <c r="N133" s="204"/>
      <c r="O133" s="204"/>
      <c r="P133" s="204"/>
      <c r="Q133" s="204"/>
      <c r="R133" s="204"/>
      <c r="S133" s="204"/>
      <c r="T133" s="205"/>
      <c r="AT133" s="206" t="s">
        <v>146</v>
      </c>
      <c r="AU133" s="206" t="s">
        <v>81</v>
      </c>
      <c r="AV133" s="13" t="s">
        <v>81</v>
      </c>
      <c r="AW133" s="13" t="s">
        <v>4</v>
      </c>
      <c r="AX133" s="13" t="s">
        <v>79</v>
      </c>
      <c r="AY133" s="206" t="s">
        <v>128</v>
      </c>
    </row>
    <row r="134" spans="1:65" s="2" customFormat="1" ht="16.5" customHeight="1">
      <c r="A134" s="37"/>
      <c r="B134" s="38"/>
      <c r="C134" s="176" t="s">
        <v>240</v>
      </c>
      <c r="D134" s="176" t="s">
        <v>130</v>
      </c>
      <c r="E134" s="177" t="s">
        <v>1577</v>
      </c>
      <c r="F134" s="178" t="s">
        <v>1578</v>
      </c>
      <c r="G134" s="179" t="s">
        <v>376</v>
      </c>
      <c r="H134" s="180">
        <v>1</v>
      </c>
      <c r="I134" s="181"/>
      <c r="J134" s="182">
        <f>ROUND(I134*H134,2)</f>
        <v>0</v>
      </c>
      <c r="K134" s="178" t="s">
        <v>134</v>
      </c>
      <c r="L134" s="42"/>
      <c r="M134" s="183" t="s">
        <v>19</v>
      </c>
      <c r="N134" s="184" t="s">
        <v>43</v>
      </c>
      <c r="O134" s="67"/>
      <c r="P134" s="185">
        <f>O134*H134</f>
        <v>0</v>
      </c>
      <c r="Q134" s="185">
        <v>0</v>
      </c>
      <c r="R134" s="185">
        <f>Q134*H134</f>
        <v>0</v>
      </c>
      <c r="S134" s="185">
        <v>0</v>
      </c>
      <c r="T134" s="186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7" t="s">
        <v>89</v>
      </c>
      <c r="AT134" s="187" t="s">
        <v>130</v>
      </c>
      <c r="AU134" s="187" t="s">
        <v>81</v>
      </c>
      <c r="AY134" s="20" t="s">
        <v>128</v>
      </c>
      <c r="BE134" s="188">
        <f>IF(N134="základní",J134,0)</f>
        <v>0</v>
      </c>
      <c r="BF134" s="188">
        <f>IF(N134="snížená",J134,0)</f>
        <v>0</v>
      </c>
      <c r="BG134" s="188">
        <f>IF(N134="zákl. přenesená",J134,0)</f>
        <v>0</v>
      </c>
      <c r="BH134" s="188">
        <f>IF(N134="sníž. přenesená",J134,0)</f>
        <v>0</v>
      </c>
      <c r="BI134" s="188">
        <f>IF(N134="nulová",J134,0)</f>
        <v>0</v>
      </c>
      <c r="BJ134" s="20" t="s">
        <v>79</v>
      </c>
      <c r="BK134" s="188">
        <f>ROUND(I134*H134,2)</f>
        <v>0</v>
      </c>
      <c r="BL134" s="20" t="s">
        <v>89</v>
      </c>
      <c r="BM134" s="187" t="s">
        <v>1579</v>
      </c>
    </row>
    <row r="135" spans="1:65" s="2" customFormat="1">
      <c r="A135" s="37"/>
      <c r="B135" s="38"/>
      <c r="C135" s="39"/>
      <c r="D135" s="189" t="s">
        <v>136</v>
      </c>
      <c r="E135" s="39"/>
      <c r="F135" s="190" t="s">
        <v>1580</v>
      </c>
      <c r="G135" s="39"/>
      <c r="H135" s="39"/>
      <c r="I135" s="191"/>
      <c r="J135" s="39"/>
      <c r="K135" s="39"/>
      <c r="L135" s="42"/>
      <c r="M135" s="192"/>
      <c r="N135" s="193"/>
      <c r="O135" s="67"/>
      <c r="P135" s="67"/>
      <c r="Q135" s="67"/>
      <c r="R135" s="67"/>
      <c r="S135" s="67"/>
      <c r="T135" s="68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20" t="s">
        <v>136</v>
      </c>
      <c r="AU135" s="20" t="s">
        <v>81</v>
      </c>
    </row>
    <row r="136" spans="1:65" s="2" customFormat="1">
      <c r="A136" s="37"/>
      <c r="B136" s="38"/>
      <c r="C136" s="39"/>
      <c r="D136" s="194" t="s">
        <v>138</v>
      </c>
      <c r="E136" s="39"/>
      <c r="F136" s="195" t="s">
        <v>1581</v>
      </c>
      <c r="G136" s="39"/>
      <c r="H136" s="39"/>
      <c r="I136" s="191"/>
      <c r="J136" s="39"/>
      <c r="K136" s="39"/>
      <c r="L136" s="42"/>
      <c r="M136" s="192"/>
      <c r="N136" s="193"/>
      <c r="O136" s="67"/>
      <c r="P136" s="67"/>
      <c r="Q136" s="67"/>
      <c r="R136" s="67"/>
      <c r="S136" s="67"/>
      <c r="T136" s="68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20" t="s">
        <v>138</v>
      </c>
      <c r="AU136" s="20" t="s">
        <v>81</v>
      </c>
    </row>
    <row r="137" spans="1:65" s="2" customFormat="1" ht="16.5" customHeight="1">
      <c r="A137" s="37"/>
      <c r="B137" s="38"/>
      <c r="C137" s="232" t="s">
        <v>249</v>
      </c>
      <c r="D137" s="232" t="s">
        <v>353</v>
      </c>
      <c r="E137" s="233" t="s">
        <v>1582</v>
      </c>
      <c r="F137" s="234" t="s">
        <v>1583</v>
      </c>
      <c r="G137" s="235" t="s">
        <v>376</v>
      </c>
      <c r="H137" s="236">
        <v>1</v>
      </c>
      <c r="I137" s="237"/>
      <c r="J137" s="238">
        <f>ROUND(I137*H137,2)</f>
        <v>0</v>
      </c>
      <c r="K137" s="234" t="s">
        <v>134</v>
      </c>
      <c r="L137" s="239"/>
      <c r="M137" s="240" t="s">
        <v>19</v>
      </c>
      <c r="N137" s="241" t="s">
        <v>43</v>
      </c>
      <c r="O137" s="67"/>
      <c r="P137" s="185">
        <f>O137*H137</f>
        <v>0</v>
      </c>
      <c r="Q137" s="185">
        <v>2.5999999999999998E-4</v>
      </c>
      <c r="R137" s="185">
        <f>Q137*H137</f>
        <v>2.5999999999999998E-4</v>
      </c>
      <c r="S137" s="185">
        <v>0</v>
      </c>
      <c r="T137" s="186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7" t="s">
        <v>214</v>
      </c>
      <c r="AT137" s="187" t="s">
        <v>353</v>
      </c>
      <c r="AU137" s="187" t="s">
        <v>81</v>
      </c>
      <c r="AY137" s="20" t="s">
        <v>128</v>
      </c>
      <c r="BE137" s="188">
        <f>IF(N137="základní",J137,0)</f>
        <v>0</v>
      </c>
      <c r="BF137" s="188">
        <f>IF(N137="snížená",J137,0)</f>
        <v>0</v>
      </c>
      <c r="BG137" s="188">
        <f>IF(N137="zákl. přenesená",J137,0)</f>
        <v>0</v>
      </c>
      <c r="BH137" s="188">
        <f>IF(N137="sníž. přenesená",J137,0)</f>
        <v>0</v>
      </c>
      <c r="BI137" s="188">
        <f>IF(N137="nulová",J137,0)</f>
        <v>0</v>
      </c>
      <c r="BJ137" s="20" t="s">
        <v>79</v>
      </c>
      <c r="BK137" s="188">
        <f>ROUND(I137*H137,2)</f>
        <v>0</v>
      </c>
      <c r="BL137" s="20" t="s">
        <v>89</v>
      </c>
      <c r="BM137" s="187" t="s">
        <v>1584</v>
      </c>
    </row>
    <row r="138" spans="1:65" s="2" customFormat="1">
      <c r="A138" s="37"/>
      <c r="B138" s="38"/>
      <c r="C138" s="39"/>
      <c r="D138" s="189" t="s">
        <v>136</v>
      </c>
      <c r="E138" s="39"/>
      <c r="F138" s="190" t="s">
        <v>1583</v>
      </c>
      <c r="G138" s="39"/>
      <c r="H138" s="39"/>
      <c r="I138" s="191"/>
      <c r="J138" s="39"/>
      <c r="K138" s="39"/>
      <c r="L138" s="42"/>
      <c r="M138" s="192"/>
      <c r="N138" s="193"/>
      <c r="O138" s="67"/>
      <c r="P138" s="67"/>
      <c r="Q138" s="67"/>
      <c r="R138" s="67"/>
      <c r="S138" s="67"/>
      <c r="T138" s="68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20" t="s">
        <v>136</v>
      </c>
      <c r="AU138" s="20" t="s">
        <v>81</v>
      </c>
    </row>
    <row r="139" spans="1:65" s="2" customFormat="1" ht="16.5" customHeight="1">
      <c r="A139" s="37"/>
      <c r="B139" s="38"/>
      <c r="C139" s="176" t="s">
        <v>258</v>
      </c>
      <c r="D139" s="176" t="s">
        <v>130</v>
      </c>
      <c r="E139" s="177" t="s">
        <v>1585</v>
      </c>
      <c r="F139" s="178" t="s">
        <v>1586</v>
      </c>
      <c r="G139" s="179" t="s">
        <v>376</v>
      </c>
      <c r="H139" s="180">
        <v>3</v>
      </c>
      <c r="I139" s="181"/>
      <c r="J139" s="182">
        <f>ROUND(I139*H139,2)</f>
        <v>0</v>
      </c>
      <c r="K139" s="178" t="s">
        <v>134</v>
      </c>
      <c r="L139" s="42"/>
      <c r="M139" s="183" t="s">
        <v>19</v>
      </c>
      <c r="N139" s="184" t="s">
        <v>43</v>
      </c>
      <c r="O139" s="67"/>
      <c r="P139" s="185">
        <f>O139*H139</f>
        <v>0</v>
      </c>
      <c r="Q139" s="185">
        <v>0</v>
      </c>
      <c r="R139" s="185">
        <f>Q139*H139</f>
        <v>0</v>
      </c>
      <c r="S139" s="185">
        <v>0</v>
      </c>
      <c r="T139" s="186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7" t="s">
        <v>89</v>
      </c>
      <c r="AT139" s="187" t="s">
        <v>130</v>
      </c>
      <c r="AU139" s="187" t="s">
        <v>81</v>
      </c>
      <c r="AY139" s="20" t="s">
        <v>128</v>
      </c>
      <c r="BE139" s="188">
        <f>IF(N139="základní",J139,0)</f>
        <v>0</v>
      </c>
      <c r="BF139" s="188">
        <f>IF(N139="snížená",J139,0)</f>
        <v>0</v>
      </c>
      <c r="BG139" s="188">
        <f>IF(N139="zákl. přenesená",J139,0)</f>
        <v>0</v>
      </c>
      <c r="BH139" s="188">
        <f>IF(N139="sníž. přenesená",J139,0)</f>
        <v>0</v>
      </c>
      <c r="BI139" s="188">
        <f>IF(N139="nulová",J139,0)</f>
        <v>0</v>
      </c>
      <c r="BJ139" s="20" t="s">
        <v>79</v>
      </c>
      <c r="BK139" s="188">
        <f>ROUND(I139*H139,2)</f>
        <v>0</v>
      </c>
      <c r="BL139" s="20" t="s">
        <v>89</v>
      </c>
      <c r="BM139" s="187" t="s">
        <v>1587</v>
      </c>
    </row>
    <row r="140" spans="1:65" s="2" customFormat="1">
      <c r="A140" s="37"/>
      <c r="B140" s="38"/>
      <c r="C140" s="39"/>
      <c r="D140" s="189" t="s">
        <v>136</v>
      </c>
      <c r="E140" s="39"/>
      <c r="F140" s="190" t="s">
        <v>1588</v>
      </c>
      <c r="G140" s="39"/>
      <c r="H140" s="39"/>
      <c r="I140" s="191"/>
      <c r="J140" s="39"/>
      <c r="K140" s="39"/>
      <c r="L140" s="42"/>
      <c r="M140" s="192"/>
      <c r="N140" s="193"/>
      <c r="O140" s="67"/>
      <c r="P140" s="67"/>
      <c r="Q140" s="67"/>
      <c r="R140" s="67"/>
      <c r="S140" s="67"/>
      <c r="T140" s="68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20" t="s">
        <v>136</v>
      </c>
      <c r="AU140" s="20" t="s">
        <v>81</v>
      </c>
    </row>
    <row r="141" spans="1:65" s="2" customFormat="1">
      <c r="A141" s="37"/>
      <c r="B141" s="38"/>
      <c r="C141" s="39"/>
      <c r="D141" s="194" t="s">
        <v>138</v>
      </c>
      <c r="E141" s="39"/>
      <c r="F141" s="195" t="s">
        <v>1589</v>
      </c>
      <c r="G141" s="39"/>
      <c r="H141" s="39"/>
      <c r="I141" s="191"/>
      <c r="J141" s="39"/>
      <c r="K141" s="39"/>
      <c r="L141" s="42"/>
      <c r="M141" s="192"/>
      <c r="N141" s="193"/>
      <c r="O141" s="67"/>
      <c r="P141" s="67"/>
      <c r="Q141" s="67"/>
      <c r="R141" s="67"/>
      <c r="S141" s="67"/>
      <c r="T141" s="68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20" t="s">
        <v>138</v>
      </c>
      <c r="AU141" s="20" t="s">
        <v>81</v>
      </c>
    </row>
    <row r="142" spans="1:65" s="2" customFormat="1" ht="16.5" customHeight="1">
      <c r="A142" s="37"/>
      <c r="B142" s="38"/>
      <c r="C142" s="232" t="s">
        <v>8</v>
      </c>
      <c r="D142" s="232" t="s">
        <v>353</v>
      </c>
      <c r="E142" s="233" t="s">
        <v>1590</v>
      </c>
      <c r="F142" s="234" t="s">
        <v>1591</v>
      </c>
      <c r="G142" s="235" t="s">
        <v>376</v>
      </c>
      <c r="H142" s="236">
        <v>3</v>
      </c>
      <c r="I142" s="237"/>
      <c r="J142" s="238">
        <f>ROUND(I142*H142,2)</f>
        <v>0</v>
      </c>
      <c r="K142" s="234" t="s">
        <v>134</v>
      </c>
      <c r="L142" s="239"/>
      <c r="M142" s="240" t="s">
        <v>19</v>
      </c>
      <c r="N142" s="241" t="s">
        <v>43</v>
      </c>
      <c r="O142" s="67"/>
      <c r="P142" s="185">
        <f>O142*H142</f>
        <v>0</v>
      </c>
      <c r="Q142" s="185">
        <v>3.2000000000000003E-4</v>
      </c>
      <c r="R142" s="185">
        <f>Q142*H142</f>
        <v>9.6000000000000013E-4</v>
      </c>
      <c r="S142" s="185">
        <v>0</v>
      </c>
      <c r="T142" s="186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7" t="s">
        <v>214</v>
      </c>
      <c r="AT142" s="187" t="s">
        <v>353</v>
      </c>
      <c r="AU142" s="187" t="s">
        <v>81</v>
      </c>
      <c r="AY142" s="20" t="s">
        <v>128</v>
      </c>
      <c r="BE142" s="188">
        <f>IF(N142="základní",J142,0)</f>
        <v>0</v>
      </c>
      <c r="BF142" s="188">
        <f>IF(N142="snížená",J142,0)</f>
        <v>0</v>
      </c>
      <c r="BG142" s="188">
        <f>IF(N142="zákl. přenesená",J142,0)</f>
        <v>0</v>
      </c>
      <c r="BH142" s="188">
        <f>IF(N142="sníž. přenesená",J142,0)</f>
        <v>0</v>
      </c>
      <c r="BI142" s="188">
        <f>IF(N142="nulová",J142,0)</f>
        <v>0</v>
      </c>
      <c r="BJ142" s="20" t="s">
        <v>79</v>
      </c>
      <c r="BK142" s="188">
        <f>ROUND(I142*H142,2)</f>
        <v>0</v>
      </c>
      <c r="BL142" s="20" t="s">
        <v>89</v>
      </c>
      <c r="BM142" s="187" t="s">
        <v>1592</v>
      </c>
    </row>
    <row r="143" spans="1:65" s="2" customFormat="1">
      <c r="A143" s="37"/>
      <c r="B143" s="38"/>
      <c r="C143" s="39"/>
      <c r="D143" s="189" t="s">
        <v>136</v>
      </c>
      <c r="E143" s="39"/>
      <c r="F143" s="190" t="s">
        <v>1591</v>
      </c>
      <c r="G143" s="39"/>
      <c r="H143" s="39"/>
      <c r="I143" s="191"/>
      <c r="J143" s="39"/>
      <c r="K143" s="39"/>
      <c r="L143" s="42"/>
      <c r="M143" s="192"/>
      <c r="N143" s="193"/>
      <c r="O143" s="67"/>
      <c r="P143" s="67"/>
      <c r="Q143" s="67"/>
      <c r="R143" s="67"/>
      <c r="S143" s="67"/>
      <c r="T143" s="68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20" t="s">
        <v>136</v>
      </c>
      <c r="AU143" s="20" t="s">
        <v>81</v>
      </c>
    </row>
    <row r="144" spans="1:65" s="2" customFormat="1" ht="16.5" customHeight="1">
      <c r="A144" s="37"/>
      <c r="B144" s="38"/>
      <c r="C144" s="176" t="s">
        <v>275</v>
      </c>
      <c r="D144" s="176" t="s">
        <v>130</v>
      </c>
      <c r="E144" s="177" t="s">
        <v>1593</v>
      </c>
      <c r="F144" s="178" t="s">
        <v>1594</v>
      </c>
      <c r="G144" s="179" t="s">
        <v>376</v>
      </c>
      <c r="H144" s="180">
        <v>2</v>
      </c>
      <c r="I144" s="181"/>
      <c r="J144" s="182">
        <f>ROUND(I144*H144,2)</f>
        <v>0</v>
      </c>
      <c r="K144" s="178" t="s">
        <v>134</v>
      </c>
      <c r="L144" s="42"/>
      <c r="M144" s="183" t="s">
        <v>19</v>
      </c>
      <c r="N144" s="184" t="s">
        <v>43</v>
      </c>
      <c r="O144" s="67"/>
      <c r="P144" s="185">
        <f>O144*H144</f>
        <v>0</v>
      </c>
      <c r="Q144" s="185">
        <v>0</v>
      </c>
      <c r="R144" s="185">
        <f>Q144*H144</f>
        <v>0</v>
      </c>
      <c r="S144" s="185">
        <v>2.2000000000000001E-4</v>
      </c>
      <c r="T144" s="186">
        <f>S144*H144</f>
        <v>4.4000000000000002E-4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7" t="s">
        <v>89</v>
      </c>
      <c r="AT144" s="187" t="s">
        <v>130</v>
      </c>
      <c r="AU144" s="187" t="s">
        <v>81</v>
      </c>
      <c r="AY144" s="20" t="s">
        <v>128</v>
      </c>
      <c r="BE144" s="188">
        <f>IF(N144="základní",J144,0)</f>
        <v>0</v>
      </c>
      <c r="BF144" s="188">
        <f>IF(N144="snížená",J144,0)</f>
        <v>0</v>
      </c>
      <c r="BG144" s="188">
        <f>IF(N144="zákl. přenesená",J144,0)</f>
        <v>0</v>
      </c>
      <c r="BH144" s="188">
        <f>IF(N144="sníž. přenesená",J144,0)</f>
        <v>0</v>
      </c>
      <c r="BI144" s="188">
        <f>IF(N144="nulová",J144,0)</f>
        <v>0</v>
      </c>
      <c r="BJ144" s="20" t="s">
        <v>79</v>
      </c>
      <c r="BK144" s="188">
        <f>ROUND(I144*H144,2)</f>
        <v>0</v>
      </c>
      <c r="BL144" s="20" t="s">
        <v>89</v>
      </c>
      <c r="BM144" s="187" t="s">
        <v>1595</v>
      </c>
    </row>
    <row r="145" spans="1:65" s="2" customFormat="1">
      <c r="A145" s="37"/>
      <c r="B145" s="38"/>
      <c r="C145" s="39"/>
      <c r="D145" s="189" t="s">
        <v>136</v>
      </c>
      <c r="E145" s="39"/>
      <c r="F145" s="190" t="s">
        <v>1596</v>
      </c>
      <c r="G145" s="39"/>
      <c r="H145" s="39"/>
      <c r="I145" s="191"/>
      <c r="J145" s="39"/>
      <c r="K145" s="39"/>
      <c r="L145" s="42"/>
      <c r="M145" s="192"/>
      <c r="N145" s="193"/>
      <c r="O145" s="67"/>
      <c r="P145" s="67"/>
      <c r="Q145" s="67"/>
      <c r="R145" s="67"/>
      <c r="S145" s="67"/>
      <c r="T145" s="68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20" t="s">
        <v>136</v>
      </c>
      <c r="AU145" s="20" t="s">
        <v>81</v>
      </c>
    </row>
    <row r="146" spans="1:65" s="2" customFormat="1">
      <c r="A146" s="37"/>
      <c r="B146" s="38"/>
      <c r="C146" s="39"/>
      <c r="D146" s="194" t="s">
        <v>138</v>
      </c>
      <c r="E146" s="39"/>
      <c r="F146" s="195" t="s">
        <v>1597</v>
      </c>
      <c r="G146" s="39"/>
      <c r="H146" s="39"/>
      <c r="I146" s="191"/>
      <c r="J146" s="39"/>
      <c r="K146" s="39"/>
      <c r="L146" s="42"/>
      <c r="M146" s="192"/>
      <c r="N146" s="193"/>
      <c r="O146" s="67"/>
      <c r="P146" s="67"/>
      <c r="Q146" s="67"/>
      <c r="R146" s="67"/>
      <c r="S146" s="67"/>
      <c r="T146" s="68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20" t="s">
        <v>138</v>
      </c>
      <c r="AU146" s="20" t="s">
        <v>81</v>
      </c>
    </row>
    <row r="147" spans="1:65" s="2" customFormat="1" ht="16.5" customHeight="1">
      <c r="A147" s="37"/>
      <c r="B147" s="38"/>
      <c r="C147" s="232" t="s">
        <v>286</v>
      </c>
      <c r="D147" s="232" t="s">
        <v>353</v>
      </c>
      <c r="E147" s="233" t="s">
        <v>1598</v>
      </c>
      <c r="F147" s="234" t="s">
        <v>1599</v>
      </c>
      <c r="G147" s="235" t="s">
        <v>376</v>
      </c>
      <c r="H147" s="236">
        <v>2</v>
      </c>
      <c r="I147" s="237"/>
      <c r="J147" s="238">
        <f>ROUND(I147*H147,2)</f>
        <v>0</v>
      </c>
      <c r="K147" s="234" t="s">
        <v>134</v>
      </c>
      <c r="L147" s="239"/>
      <c r="M147" s="240" t="s">
        <v>19</v>
      </c>
      <c r="N147" s="241" t="s">
        <v>43</v>
      </c>
      <c r="O147" s="67"/>
      <c r="P147" s="185">
        <f>O147*H147</f>
        <v>0</v>
      </c>
      <c r="Q147" s="185">
        <v>2.2000000000000001E-4</v>
      </c>
      <c r="R147" s="185">
        <f>Q147*H147</f>
        <v>4.4000000000000002E-4</v>
      </c>
      <c r="S147" s="185">
        <v>0</v>
      </c>
      <c r="T147" s="186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7" t="s">
        <v>214</v>
      </c>
      <c r="AT147" s="187" t="s">
        <v>353</v>
      </c>
      <c r="AU147" s="187" t="s">
        <v>81</v>
      </c>
      <c r="AY147" s="20" t="s">
        <v>128</v>
      </c>
      <c r="BE147" s="188">
        <f>IF(N147="základní",J147,0)</f>
        <v>0</v>
      </c>
      <c r="BF147" s="188">
        <f>IF(N147="snížená",J147,0)</f>
        <v>0</v>
      </c>
      <c r="BG147" s="188">
        <f>IF(N147="zákl. přenesená",J147,0)</f>
        <v>0</v>
      </c>
      <c r="BH147" s="188">
        <f>IF(N147="sníž. přenesená",J147,0)</f>
        <v>0</v>
      </c>
      <c r="BI147" s="188">
        <f>IF(N147="nulová",J147,0)</f>
        <v>0</v>
      </c>
      <c r="BJ147" s="20" t="s">
        <v>79</v>
      </c>
      <c r="BK147" s="188">
        <f>ROUND(I147*H147,2)</f>
        <v>0</v>
      </c>
      <c r="BL147" s="20" t="s">
        <v>89</v>
      </c>
      <c r="BM147" s="187" t="s">
        <v>1600</v>
      </c>
    </row>
    <row r="148" spans="1:65" s="2" customFormat="1">
      <c r="A148" s="37"/>
      <c r="B148" s="38"/>
      <c r="C148" s="39"/>
      <c r="D148" s="189" t="s">
        <v>136</v>
      </c>
      <c r="E148" s="39"/>
      <c r="F148" s="190" t="s">
        <v>1599</v>
      </c>
      <c r="G148" s="39"/>
      <c r="H148" s="39"/>
      <c r="I148" s="191"/>
      <c r="J148" s="39"/>
      <c r="K148" s="39"/>
      <c r="L148" s="42"/>
      <c r="M148" s="192"/>
      <c r="N148" s="193"/>
      <c r="O148" s="67"/>
      <c r="P148" s="67"/>
      <c r="Q148" s="67"/>
      <c r="R148" s="67"/>
      <c r="S148" s="67"/>
      <c r="T148" s="68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20" t="s">
        <v>136</v>
      </c>
      <c r="AU148" s="20" t="s">
        <v>81</v>
      </c>
    </row>
    <row r="149" spans="1:65" s="2" customFormat="1" ht="16.5" customHeight="1">
      <c r="A149" s="37"/>
      <c r="B149" s="38"/>
      <c r="C149" s="176" t="s">
        <v>292</v>
      </c>
      <c r="D149" s="176" t="s">
        <v>130</v>
      </c>
      <c r="E149" s="177" t="s">
        <v>1601</v>
      </c>
      <c r="F149" s="178" t="s">
        <v>1602</v>
      </c>
      <c r="G149" s="179" t="s">
        <v>376</v>
      </c>
      <c r="H149" s="180">
        <v>2</v>
      </c>
      <c r="I149" s="181"/>
      <c r="J149" s="182">
        <f>ROUND(I149*H149,2)</f>
        <v>0</v>
      </c>
      <c r="K149" s="178" t="s">
        <v>134</v>
      </c>
      <c r="L149" s="42"/>
      <c r="M149" s="183" t="s">
        <v>19</v>
      </c>
      <c r="N149" s="184" t="s">
        <v>43</v>
      </c>
      <c r="O149" s="67"/>
      <c r="P149" s="185">
        <f>O149*H149</f>
        <v>0</v>
      </c>
      <c r="Q149" s="185">
        <v>1.6299999999999999E-3</v>
      </c>
      <c r="R149" s="185">
        <f>Q149*H149</f>
        <v>3.2599999999999999E-3</v>
      </c>
      <c r="S149" s="185">
        <v>0</v>
      </c>
      <c r="T149" s="186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7" t="s">
        <v>89</v>
      </c>
      <c r="AT149" s="187" t="s">
        <v>130</v>
      </c>
      <c r="AU149" s="187" t="s">
        <v>81</v>
      </c>
      <c r="AY149" s="20" t="s">
        <v>128</v>
      </c>
      <c r="BE149" s="188">
        <f>IF(N149="základní",J149,0)</f>
        <v>0</v>
      </c>
      <c r="BF149" s="188">
        <f>IF(N149="snížená",J149,0)</f>
        <v>0</v>
      </c>
      <c r="BG149" s="188">
        <f>IF(N149="zákl. přenesená",J149,0)</f>
        <v>0</v>
      </c>
      <c r="BH149" s="188">
        <f>IF(N149="sníž. přenesená",J149,0)</f>
        <v>0</v>
      </c>
      <c r="BI149" s="188">
        <f>IF(N149="nulová",J149,0)</f>
        <v>0</v>
      </c>
      <c r="BJ149" s="20" t="s">
        <v>79</v>
      </c>
      <c r="BK149" s="188">
        <f>ROUND(I149*H149,2)</f>
        <v>0</v>
      </c>
      <c r="BL149" s="20" t="s">
        <v>89</v>
      </c>
      <c r="BM149" s="187" t="s">
        <v>1603</v>
      </c>
    </row>
    <row r="150" spans="1:65" s="2" customFormat="1">
      <c r="A150" s="37"/>
      <c r="B150" s="38"/>
      <c r="C150" s="39"/>
      <c r="D150" s="189" t="s">
        <v>136</v>
      </c>
      <c r="E150" s="39"/>
      <c r="F150" s="190" t="s">
        <v>1604</v>
      </c>
      <c r="G150" s="39"/>
      <c r="H150" s="39"/>
      <c r="I150" s="191"/>
      <c r="J150" s="39"/>
      <c r="K150" s="39"/>
      <c r="L150" s="42"/>
      <c r="M150" s="192"/>
      <c r="N150" s="193"/>
      <c r="O150" s="67"/>
      <c r="P150" s="67"/>
      <c r="Q150" s="67"/>
      <c r="R150" s="67"/>
      <c r="S150" s="67"/>
      <c r="T150" s="68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20" t="s">
        <v>136</v>
      </c>
      <c r="AU150" s="20" t="s">
        <v>81</v>
      </c>
    </row>
    <row r="151" spans="1:65" s="2" customFormat="1">
      <c r="A151" s="37"/>
      <c r="B151" s="38"/>
      <c r="C151" s="39"/>
      <c r="D151" s="194" t="s">
        <v>138</v>
      </c>
      <c r="E151" s="39"/>
      <c r="F151" s="195" t="s">
        <v>1605</v>
      </c>
      <c r="G151" s="39"/>
      <c r="H151" s="39"/>
      <c r="I151" s="191"/>
      <c r="J151" s="39"/>
      <c r="K151" s="39"/>
      <c r="L151" s="42"/>
      <c r="M151" s="192"/>
      <c r="N151" s="193"/>
      <c r="O151" s="67"/>
      <c r="P151" s="67"/>
      <c r="Q151" s="67"/>
      <c r="R151" s="67"/>
      <c r="S151" s="67"/>
      <c r="T151" s="68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20" t="s">
        <v>138</v>
      </c>
      <c r="AU151" s="20" t="s">
        <v>81</v>
      </c>
    </row>
    <row r="152" spans="1:65" s="2" customFormat="1" ht="16.5" customHeight="1">
      <c r="A152" s="37"/>
      <c r="B152" s="38"/>
      <c r="C152" s="176" t="s">
        <v>302</v>
      </c>
      <c r="D152" s="176" t="s">
        <v>130</v>
      </c>
      <c r="E152" s="177" t="s">
        <v>1515</v>
      </c>
      <c r="F152" s="178" t="s">
        <v>1516</v>
      </c>
      <c r="G152" s="179" t="s">
        <v>571</v>
      </c>
      <c r="H152" s="180">
        <v>55.3</v>
      </c>
      <c r="I152" s="181"/>
      <c r="J152" s="182">
        <f>ROUND(I152*H152,2)</f>
        <v>0</v>
      </c>
      <c r="K152" s="178" t="s">
        <v>134</v>
      </c>
      <c r="L152" s="42"/>
      <c r="M152" s="183" t="s">
        <v>19</v>
      </c>
      <c r="N152" s="184" t="s">
        <v>43</v>
      </c>
      <c r="O152" s="67"/>
      <c r="P152" s="185">
        <f>O152*H152</f>
        <v>0</v>
      </c>
      <c r="Q152" s="185">
        <v>0</v>
      </c>
      <c r="R152" s="185">
        <f>Q152*H152</f>
        <v>0</v>
      </c>
      <c r="S152" s="185">
        <v>0</v>
      </c>
      <c r="T152" s="186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7" t="s">
        <v>89</v>
      </c>
      <c r="AT152" s="187" t="s">
        <v>130</v>
      </c>
      <c r="AU152" s="187" t="s">
        <v>81</v>
      </c>
      <c r="AY152" s="20" t="s">
        <v>128</v>
      </c>
      <c r="BE152" s="188">
        <f>IF(N152="základní",J152,0)</f>
        <v>0</v>
      </c>
      <c r="BF152" s="188">
        <f>IF(N152="snížená",J152,0)</f>
        <v>0</v>
      </c>
      <c r="BG152" s="188">
        <f>IF(N152="zákl. přenesená",J152,0)</f>
        <v>0</v>
      </c>
      <c r="BH152" s="188">
        <f>IF(N152="sníž. přenesená",J152,0)</f>
        <v>0</v>
      </c>
      <c r="BI152" s="188">
        <f>IF(N152="nulová",J152,0)</f>
        <v>0</v>
      </c>
      <c r="BJ152" s="20" t="s">
        <v>79</v>
      </c>
      <c r="BK152" s="188">
        <f>ROUND(I152*H152,2)</f>
        <v>0</v>
      </c>
      <c r="BL152" s="20" t="s">
        <v>89</v>
      </c>
      <c r="BM152" s="187" t="s">
        <v>1606</v>
      </c>
    </row>
    <row r="153" spans="1:65" s="2" customFormat="1">
      <c r="A153" s="37"/>
      <c r="B153" s="38"/>
      <c r="C153" s="39"/>
      <c r="D153" s="189" t="s">
        <v>136</v>
      </c>
      <c r="E153" s="39"/>
      <c r="F153" s="190" t="s">
        <v>1516</v>
      </c>
      <c r="G153" s="39"/>
      <c r="H153" s="39"/>
      <c r="I153" s="191"/>
      <c r="J153" s="39"/>
      <c r="K153" s="39"/>
      <c r="L153" s="42"/>
      <c r="M153" s="192"/>
      <c r="N153" s="193"/>
      <c r="O153" s="67"/>
      <c r="P153" s="67"/>
      <c r="Q153" s="67"/>
      <c r="R153" s="67"/>
      <c r="S153" s="67"/>
      <c r="T153" s="68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20" t="s">
        <v>136</v>
      </c>
      <c r="AU153" s="20" t="s">
        <v>81</v>
      </c>
    </row>
    <row r="154" spans="1:65" s="2" customFormat="1">
      <c r="A154" s="37"/>
      <c r="B154" s="38"/>
      <c r="C154" s="39"/>
      <c r="D154" s="194" t="s">
        <v>138</v>
      </c>
      <c r="E154" s="39"/>
      <c r="F154" s="195" t="s">
        <v>1518</v>
      </c>
      <c r="G154" s="39"/>
      <c r="H154" s="39"/>
      <c r="I154" s="191"/>
      <c r="J154" s="39"/>
      <c r="K154" s="39"/>
      <c r="L154" s="42"/>
      <c r="M154" s="192"/>
      <c r="N154" s="193"/>
      <c r="O154" s="67"/>
      <c r="P154" s="67"/>
      <c r="Q154" s="67"/>
      <c r="R154" s="67"/>
      <c r="S154" s="67"/>
      <c r="T154" s="68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20" t="s">
        <v>138</v>
      </c>
      <c r="AU154" s="20" t="s">
        <v>81</v>
      </c>
    </row>
    <row r="155" spans="1:65" s="2" customFormat="1" ht="16.5" customHeight="1">
      <c r="A155" s="37"/>
      <c r="B155" s="38"/>
      <c r="C155" s="176" t="s">
        <v>312</v>
      </c>
      <c r="D155" s="176" t="s">
        <v>130</v>
      </c>
      <c r="E155" s="177" t="s">
        <v>1520</v>
      </c>
      <c r="F155" s="178" t="s">
        <v>1521</v>
      </c>
      <c r="G155" s="179" t="s">
        <v>571</v>
      </c>
      <c r="H155" s="180">
        <v>55.3</v>
      </c>
      <c r="I155" s="181"/>
      <c r="J155" s="182">
        <f>ROUND(I155*H155,2)</f>
        <v>0</v>
      </c>
      <c r="K155" s="178" t="s">
        <v>134</v>
      </c>
      <c r="L155" s="42"/>
      <c r="M155" s="183" t="s">
        <v>19</v>
      </c>
      <c r="N155" s="184" t="s">
        <v>43</v>
      </c>
      <c r="O155" s="67"/>
      <c r="P155" s="185">
        <f>O155*H155</f>
        <v>0</v>
      </c>
      <c r="Q155" s="185">
        <v>0</v>
      </c>
      <c r="R155" s="185">
        <f>Q155*H155</f>
        <v>0</v>
      </c>
      <c r="S155" s="185">
        <v>0</v>
      </c>
      <c r="T155" s="186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7" t="s">
        <v>89</v>
      </c>
      <c r="AT155" s="187" t="s">
        <v>130</v>
      </c>
      <c r="AU155" s="187" t="s">
        <v>81</v>
      </c>
      <c r="AY155" s="20" t="s">
        <v>128</v>
      </c>
      <c r="BE155" s="188">
        <f>IF(N155="základní",J155,0)</f>
        <v>0</v>
      </c>
      <c r="BF155" s="188">
        <f>IF(N155="snížená",J155,0)</f>
        <v>0</v>
      </c>
      <c r="BG155" s="188">
        <f>IF(N155="zákl. přenesená",J155,0)</f>
        <v>0</v>
      </c>
      <c r="BH155" s="188">
        <f>IF(N155="sníž. přenesená",J155,0)</f>
        <v>0</v>
      </c>
      <c r="BI155" s="188">
        <f>IF(N155="nulová",J155,0)</f>
        <v>0</v>
      </c>
      <c r="BJ155" s="20" t="s">
        <v>79</v>
      </c>
      <c r="BK155" s="188">
        <f>ROUND(I155*H155,2)</f>
        <v>0</v>
      </c>
      <c r="BL155" s="20" t="s">
        <v>89</v>
      </c>
      <c r="BM155" s="187" t="s">
        <v>1607</v>
      </c>
    </row>
    <row r="156" spans="1:65" s="2" customFormat="1">
      <c r="A156" s="37"/>
      <c r="B156" s="38"/>
      <c r="C156" s="39"/>
      <c r="D156" s="189" t="s">
        <v>136</v>
      </c>
      <c r="E156" s="39"/>
      <c r="F156" s="190" t="s">
        <v>1523</v>
      </c>
      <c r="G156" s="39"/>
      <c r="H156" s="39"/>
      <c r="I156" s="191"/>
      <c r="J156" s="39"/>
      <c r="K156" s="39"/>
      <c r="L156" s="42"/>
      <c r="M156" s="192"/>
      <c r="N156" s="193"/>
      <c r="O156" s="67"/>
      <c r="P156" s="67"/>
      <c r="Q156" s="67"/>
      <c r="R156" s="67"/>
      <c r="S156" s="67"/>
      <c r="T156" s="68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20" t="s">
        <v>136</v>
      </c>
      <c r="AU156" s="20" t="s">
        <v>81</v>
      </c>
    </row>
    <row r="157" spans="1:65" s="2" customFormat="1">
      <c r="A157" s="37"/>
      <c r="B157" s="38"/>
      <c r="C157" s="39"/>
      <c r="D157" s="194" t="s">
        <v>138</v>
      </c>
      <c r="E157" s="39"/>
      <c r="F157" s="195" t="s">
        <v>1524</v>
      </c>
      <c r="G157" s="39"/>
      <c r="H157" s="39"/>
      <c r="I157" s="191"/>
      <c r="J157" s="39"/>
      <c r="K157" s="39"/>
      <c r="L157" s="42"/>
      <c r="M157" s="192"/>
      <c r="N157" s="193"/>
      <c r="O157" s="67"/>
      <c r="P157" s="67"/>
      <c r="Q157" s="67"/>
      <c r="R157" s="67"/>
      <c r="S157" s="67"/>
      <c r="T157" s="68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20" t="s">
        <v>138</v>
      </c>
      <c r="AU157" s="20" t="s">
        <v>81</v>
      </c>
    </row>
    <row r="158" spans="1:65" s="2" customFormat="1" ht="16.5" customHeight="1">
      <c r="A158" s="37"/>
      <c r="B158" s="38"/>
      <c r="C158" s="176" t="s">
        <v>7</v>
      </c>
      <c r="D158" s="176" t="s">
        <v>130</v>
      </c>
      <c r="E158" s="177" t="s">
        <v>1525</v>
      </c>
      <c r="F158" s="178" t="s">
        <v>1526</v>
      </c>
      <c r="G158" s="179" t="s">
        <v>376</v>
      </c>
      <c r="H158" s="180">
        <v>2</v>
      </c>
      <c r="I158" s="181"/>
      <c r="J158" s="182">
        <f>ROUND(I158*H158,2)</f>
        <v>0</v>
      </c>
      <c r="K158" s="178" t="s">
        <v>134</v>
      </c>
      <c r="L158" s="42"/>
      <c r="M158" s="183" t="s">
        <v>19</v>
      </c>
      <c r="N158" s="184" t="s">
        <v>43</v>
      </c>
      <c r="O158" s="67"/>
      <c r="P158" s="185">
        <f>O158*H158</f>
        <v>0</v>
      </c>
      <c r="Q158" s="185">
        <v>1.6000000000000001E-4</v>
      </c>
      <c r="R158" s="185">
        <f>Q158*H158</f>
        <v>3.2000000000000003E-4</v>
      </c>
      <c r="S158" s="185">
        <v>0</v>
      </c>
      <c r="T158" s="186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7" t="s">
        <v>89</v>
      </c>
      <c r="AT158" s="187" t="s">
        <v>130</v>
      </c>
      <c r="AU158" s="187" t="s">
        <v>81</v>
      </c>
      <c r="AY158" s="20" t="s">
        <v>128</v>
      </c>
      <c r="BE158" s="188">
        <f>IF(N158="základní",J158,0)</f>
        <v>0</v>
      </c>
      <c r="BF158" s="188">
        <f>IF(N158="snížená",J158,0)</f>
        <v>0</v>
      </c>
      <c r="BG158" s="188">
        <f>IF(N158="zákl. přenesená",J158,0)</f>
        <v>0</v>
      </c>
      <c r="BH158" s="188">
        <f>IF(N158="sníž. přenesená",J158,0)</f>
        <v>0</v>
      </c>
      <c r="BI158" s="188">
        <f>IF(N158="nulová",J158,0)</f>
        <v>0</v>
      </c>
      <c r="BJ158" s="20" t="s">
        <v>79</v>
      </c>
      <c r="BK158" s="188">
        <f>ROUND(I158*H158,2)</f>
        <v>0</v>
      </c>
      <c r="BL158" s="20" t="s">
        <v>89</v>
      </c>
      <c r="BM158" s="187" t="s">
        <v>1608</v>
      </c>
    </row>
    <row r="159" spans="1:65" s="2" customFormat="1">
      <c r="A159" s="37"/>
      <c r="B159" s="38"/>
      <c r="C159" s="39"/>
      <c r="D159" s="189" t="s">
        <v>136</v>
      </c>
      <c r="E159" s="39"/>
      <c r="F159" s="190" t="s">
        <v>1528</v>
      </c>
      <c r="G159" s="39"/>
      <c r="H159" s="39"/>
      <c r="I159" s="191"/>
      <c r="J159" s="39"/>
      <c r="K159" s="39"/>
      <c r="L159" s="42"/>
      <c r="M159" s="192"/>
      <c r="N159" s="193"/>
      <c r="O159" s="67"/>
      <c r="P159" s="67"/>
      <c r="Q159" s="67"/>
      <c r="R159" s="67"/>
      <c r="S159" s="67"/>
      <c r="T159" s="68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20" t="s">
        <v>136</v>
      </c>
      <c r="AU159" s="20" t="s">
        <v>81</v>
      </c>
    </row>
    <row r="160" spans="1:65" s="2" customFormat="1">
      <c r="A160" s="37"/>
      <c r="B160" s="38"/>
      <c r="C160" s="39"/>
      <c r="D160" s="194" t="s">
        <v>138</v>
      </c>
      <c r="E160" s="39"/>
      <c r="F160" s="195" t="s">
        <v>1529</v>
      </c>
      <c r="G160" s="39"/>
      <c r="H160" s="39"/>
      <c r="I160" s="191"/>
      <c r="J160" s="39"/>
      <c r="K160" s="39"/>
      <c r="L160" s="42"/>
      <c r="M160" s="192"/>
      <c r="N160" s="193"/>
      <c r="O160" s="67"/>
      <c r="P160" s="67"/>
      <c r="Q160" s="67"/>
      <c r="R160" s="67"/>
      <c r="S160" s="67"/>
      <c r="T160" s="68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20" t="s">
        <v>138</v>
      </c>
      <c r="AU160" s="20" t="s">
        <v>81</v>
      </c>
    </row>
    <row r="161" spans="1:65" s="2" customFormat="1" ht="16.5" customHeight="1">
      <c r="A161" s="37"/>
      <c r="B161" s="38"/>
      <c r="C161" s="176" t="s">
        <v>327</v>
      </c>
      <c r="D161" s="176" t="s">
        <v>130</v>
      </c>
      <c r="E161" s="177" t="s">
        <v>1530</v>
      </c>
      <c r="F161" s="178" t="s">
        <v>1531</v>
      </c>
      <c r="G161" s="179" t="s">
        <v>571</v>
      </c>
      <c r="H161" s="180">
        <v>57</v>
      </c>
      <c r="I161" s="181"/>
      <c r="J161" s="182">
        <f>ROUND(I161*H161,2)</f>
        <v>0</v>
      </c>
      <c r="K161" s="178" t="s">
        <v>134</v>
      </c>
      <c r="L161" s="42"/>
      <c r="M161" s="183" t="s">
        <v>19</v>
      </c>
      <c r="N161" s="184" t="s">
        <v>43</v>
      </c>
      <c r="O161" s="67"/>
      <c r="P161" s="185">
        <f>O161*H161</f>
        <v>0</v>
      </c>
      <c r="Q161" s="185">
        <v>1.9000000000000001E-4</v>
      </c>
      <c r="R161" s="185">
        <f>Q161*H161</f>
        <v>1.0830000000000001E-2</v>
      </c>
      <c r="S161" s="185">
        <v>0</v>
      </c>
      <c r="T161" s="186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7" t="s">
        <v>89</v>
      </c>
      <c r="AT161" s="187" t="s">
        <v>130</v>
      </c>
      <c r="AU161" s="187" t="s">
        <v>81</v>
      </c>
      <c r="AY161" s="20" t="s">
        <v>128</v>
      </c>
      <c r="BE161" s="188">
        <f>IF(N161="základní",J161,0)</f>
        <v>0</v>
      </c>
      <c r="BF161" s="188">
        <f>IF(N161="snížená",J161,0)</f>
        <v>0</v>
      </c>
      <c r="BG161" s="188">
        <f>IF(N161="zákl. přenesená",J161,0)</f>
        <v>0</v>
      </c>
      <c r="BH161" s="188">
        <f>IF(N161="sníž. přenesená",J161,0)</f>
        <v>0</v>
      </c>
      <c r="BI161" s="188">
        <f>IF(N161="nulová",J161,0)</f>
        <v>0</v>
      </c>
      <c r="BJ161" s="20" t="s">
        <v>79</v>
      </c>
      <c r="BK161" s="188">
        <f>ROUND(I161*H161,2)</f>
        <v>0</v>
      </c>
      <c r="BL161" s="20" t="s">
        <v>89</v>
      </c>
      <c r="BM161" s="187" t="s">
        <v>1609</v>
      </c>
    </row>
    <row r="162" spans="1:65" s="2" customFormat="1">
      <c r="A162" s="37"/>
      <c r="B162" s="38"/>
      <c r="C162" s="39"/>
      <c r="D162" s="189" t="s">
        <v>136</v>
      </c>
      <c r="E162" s="39"/>
      <c r="F162" s="190" t="s">
        <v>1533</v>
      </c>
      <c r="G162" s="39"/>
      <c r="H162" s="39"/>
      <c r="I162" s="191"/>
      <c r="J162" s="39"/>
      <c r="K162" s="39"/>
      <c r="L162" s="42"/>
      <c r="M162" s="192"/>
      <c r="N162" s="193"/>
      <c r="O162" s="67"/>
      <c r="P162" s="67"/>
      <c r="Q162" s="67"/>
      <c r="R162" s="67"/>
      <c r="S162" s="67"/>
      <c r="T162" s="68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20" t="s">
        <v>136</v>
      </c>
      <c r="AU162" s="20" t="s">
        <v>81</v>
      </c>
    </row>
    <row r="163" spans="1:65" s="2" customFormat="1">
      <c r="A163" s="37"/>
      <c r="B163" s="38"/>
      <c r="C163" s="39"/>
      <c r="D163" s="194" t="s">
        <v>138</v>
      </c>
      <c r="E163" s="39"/>
      <c r="F163" s="195" t="s">
        <v>1534</v>
      </c>
      <c r="G163" s="39"/>
      <c r="H163" s="39"/>
      <c r="I163" s="191"/>
      <c r="J163" s="39"/>
      <c r="K163" s="39"/>
      <c r="L163" s="42"/>
      <c r="M163" s="192"/>
      <c r="N163" s="193"/>
      <c r="O163" s="67"/>
      <c r="P163" s="67"/>
      <c r="Q163" s="67"/>
      <c r="R163" s="67"/>
      <c r="S163" s="67"/>
      <c r="T163" s="68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20" t="s">
        <v>138</v>
      </c>
      <c r="AU163" s="20" t="s">
        <v>81</v>
      </c>
    </row>
    <row r="164" spans="1:65" s="2" customFormat="1" ht="16.5" customHeight="1">
      <c r="A164" s="37"/>
      <c r="B164" s="38"/>
      <c r="C164" s="176" t="s">
        <v>338</v>
      </c>
      <c r="D164" s="176" t="s">
        <v>130</v>
      </c>
      <c r="E164" s="177" t="s">
        <v>1428</v>
      </c>
      <c r="F164" s="178" t="s">
        <v>1429</v>
      </c>
      <c r="G164" s="179" t="s">
        <v>571</v>
      </c>
      <c r="H164" s="180">
        <v>57</v>
      </c>
      <c r="I164" s="181"/>
      <c r="J164" s="182">
        <f>ROUND(I164*H164,2)</f>
        <v>0</v>
      </c>
      <c r="K164" s="178" t="s">
        <v>134</v>
      </c>
      <c r="L164" s="42"/>
      <c r="M164" s="183" t="s">
        <v>19</v>
      </c>
      <c r="N164" s="184" t="s">
        <v>43</v>
      </c>
      <c r="O164" s="67"/>
      <c r="P164" s="185">
        <f>O164*H164</f>
        <v>0</v>
      </c>
      <c r="Q164" s="185">
        <v>6.9999999999999994E-5</v>
      </c>
      <c r="R164" s="185">
        <f>Q164*H164</f>
        <v>3.9899999999999996E-3</v>
      </c>
      <c r="S164" s="185">
        <v>0</v>
      </c>
      <c r="T164" s="186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7" t="s">
        <v>89</v>
      </c>
      <c r="AT164" s="187" t="s">
        <v>130</v>
      </c>
      <c r="AU164" s="187" t="s">
        <v>81</v>
      </c>
      <c r="AY164" s="20" t="s">
        <v>128</v>
      </c>
      <c r="BE164" s="188">
        <f>IF(N164="základní",J164,0)</f>
        <v>0</v>
      </c>
      <c r="BF164" s="188">
        <f>IF(N164="snížená",J164,0)</f>
        <v>0</v>
      </c>
      <c r="BG164" s="188">
        <f>IF(N164="zákl. přenesená",J164,0)</f>
        <v>0</v>
      </c>
      <c r="BH164" s="188">
        <f>IF(N164="sníž. přenesená",J164,0)</f>
        <v>0</v>
      </c>
      <c r="BI164" s="188">
        <f>IF(N164="nulová",J164,0)</f>
        <v>0</v>
      </c>
      <c r="BJ164" s="20" t="s">
        <v>79</v>
      </c>
      <c r="BK164" s="188">
        <f>ROUND(I164*H164,2)</f>
        <v>0</v>
      </c>
      <c r="BL164" s="20" t="s">
        <v>89</v>
      </c>
      <c r="BM164" s="187" t="s">
        <v>1610</v>
      </c>
    </row>
    <row r="165" spans="1:65" s="2" customFormat="1">
      <c r="A165" s="37"/>
      <c r="B165" s="38"/>
      <c r="C165" s="39"/>
      <c r="D165" s="189" t="s">
        <v>136</v>
      </c>
      <c r="E165" s="39"/>
      <c r="F165" s="190" t="s">
        <v>1431</v>
      </c>
      <c r="G165" s="39"/>
      <c r="H165" s="39"/>
      <c r="I165" s="191"/>
      <c r="J165" s="39"/>
      <c r="K165" s="39"/>
      <c r="L165" s="42"/>
      <c r="M165" s="192"/>
      <c r="N165" s="193"/>
      <c r="O165" s="67"/>
      <c r="P165" s="67"/>
      <c r="Q165" s="67"/>
      <c r="R165" s="67"/>
      <c r="S165" s="67"/>
      <c r="T165" s="68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20" t="s">
        <v>136</v>
      </c>
      <c r="AU165" s="20" t="s">
        <v>81</v>
      </c>
    </row>
    <row r="166" spans="1:65" s="2" customFormat="1">
      <c r="A166" s="37"/>
      <c r="B166" s="38"/>
      <c r="C166" s="39"/>
      <c r="D166" s="194" t="s">
        <v>138</v>
      </c>
      <c r="E166" s="39"/>
      <c r="F166" s="195" t="s">
        <v>1432</v>
      </c>
      <c r="G166" s="39"/>
      <c r="H166" s="39"/>
      <c r="I166" s="191"/>
      <c r="J166" s="39"/>
      <c r="K166" s="39"/>
      <c r="L166" s="42"/>
      <c r="M166" s="192"/>
      <c r="N166" s="193"/>
      <c r="O166" s="67"/>
      <c r="P166" s="67"/>
      <c r="Q166" s="67"/>
      <c r="R166" s="67"/>
      <c r="S166" s="67"/>
      <c r="T166" s="68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20" t="s">
        <v>138</v>
      </c>
      <c r="AU166" s="20" t="s">
        <v>81</v>
      </c>
    </row>
    <row r="167" spans="1:65" s="12" customFormat="1" ht="22.9" customHeight="1">
      <c r="B167" s="160"/>
      <c r="C167" s="161"/>
      <c r="D167" s="162" t="s">
        <v>71</v>
      </c>
      <c r="E167" s="174" t="s">
        <v>463</v>
      </c>
      <c r="F167" s="174" t="s">
        <v>464</v>
      </c>
      <c r="G167" s="161"/>
      <c r="H167" s="161"/>
      <c r="I167" s="164"/>
      <c r="J167" s="175">
        <f>BK167</f>
        <v>0</v>
      </c>
      <c r="K167" s="161"/>
      <c r="L167" s="166"/>
      <c r="M167" s="167"/>
      <c r="N167" s="168"/>
      <c r="O167" s="168"/>
      <c r="P167" s="169">
        <f>SUM(P168:P176)</f>
        <v>0</v>
      </c>
      <c r="Q167" s="168"/>
      <c r="R167" s="169">
        <f>SUM(R168:R176)</f>
        <v>0</v>
      </c>
      <c r="S167" s="168"/>
      <c r="T167" s="170">
        <f>SUM(T168:T176)</f>
        <v>0</v>
      </c>
      <c r="AR167" s="171" t="s">
        <v>79</v>
      </c>
      <c r="AT167" s="172" t="s">
        <v>71</v>
      </c>
      <c r="AU167" s="172" t="s">
        <v>79</v>
      </c>
      <c r="AY167" s="171" t="s">
        <v>128</v>
      </c>
      <c r="BK167" s="173">
        <f>SUM(BK168:BK176)</f>
        <v>0</v>
      </c>
    </row>
    <row r="168" spans="1:65" s="2" customFormat="1" ht="16.5" customHeight="1">
      <c r="A168" s="37"/>
      <c r="B168" s="38"/>
      <c r="C168" s="176" t="s">
        <v>346</v>
      </c>
      <c r="D168" s="176" t="s">
        <v>130</v>
      </c>
      <c r="E168" s="177" t="s">
        <v>1433</v>
      </c>
      <c r="F168" s="178" t="s">
        <v>1434</v>
      </c>
      <c r="G168" s="179" t="s">
        <v>209</v>
      </c>
      <c r="H168" s="180">
        <v>24.869</v>
      </c>
      <c r="I168" s="181"/>
      <c r="J168" s="182">
        <f>ROUND(I168*H168,2)</f>
        <v>0</v>
      </c>
      <c r="K168" s="178" t="s">
        <v>134</v>
      </c>
      <c r="L168" s="42"/>
      <c r="M168" s="183" t="s">
        <v>19</v>
      </c>
      <c r="N168" s="184" t="s">
        <v>43</v>
      </c>
      <c r="O168" s="67"/>
      <c r="P168" s="185">
        <f>O168*H168</f>
        <v>0</v>
      </c>
      <c r="Q168" s="185">
        <v>0</v>
      </c>
      <c r="R168" s="185">
        <f>Q168*H168</f>
        <v>0</v>
      </c>
      <c r="S168" s="185">
        <v>0</v>
      </c>
      <c r="T168" s="186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7" t="s">
        <v>89</v>
      </c>
      <c r="AT168" s="187" t="s">
        <v>130</v>
      </c>
      <c r="AU168" s="187" t="s">
        <v>81</v>
      </c>
      <c r="AY168" s="20" t="s">
        <v>128</v>
      </c>
      <c r="BE168" s="188">
        <f>IF(N168="základní",J168,0)</f>
        <v>0</v>
      </c>
      <c r="BF168" s="188">
        <f>IF(N168="snížená",J168,0)</f>
        <v>0</v>
      </c>
      <c r="BG168" s="188">
        <f>IF(N168="zákl. přenesená",J168,0)</f>
        <v>0</v>
      </c>
      <c r="BH168" s="188">
        <f>IF(N168="sníž. přenesená",J168,0)</f>
        <v>0</v>
      </c>
      <c r="BI168" s="188">
        <f>IF(N168="nulová",J168,0)</f>
        <v>0</v>
      </c>
      <c r="BJ168" s="20" t="s">
        <v>79</v>
      </c>
      <c r="BK168" s="188">
        <f>ROUND(I168*H168,2)</f>
        <v>0</v>
      </c>
      <c r="BL168" s="20" t="s">
        <v>89</v>
      </c>
      <c r="BM168" s="187" t="s">
        <v>1611</v>
      </c>
    </row>
    <row r="169" spans="1:65" s="2" customFormat="1" ht="19.5">
      <c r="A169" s="37"/>
      <c r="B169" s="38"/>
      <c r="C169" s="39"/>
      <c r="D169" s="189" t="s">
        <v>136</v>
      </c>
      <c r="E169" s="39"/>
      <c r="F169" s="190" t="s">
        <v>1436</v>
      </c>
      <c r="G169" s="39"/>
      <c r="H169" s="39"/>
      <c r="I169" s="191"/>
      <c r="J169" s="39"/>
      <c r="K169" s="39"/>
      <c r="L169" s="42"/>
      <c r="M169" s="192"/>
      <c r="N169" s="193"/>
      <c r="O169" s="67"/>
      <c r="P169" s="67"/>
      <c r="Q169" s="67"/>
      <c r="R169" s="67"/>
      <c r="S169" s="67"/>
      <c r="T169" s="68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20" t="s">
        <v>136</v>
      </c>
      <c r="AU169" s="20" t="s">
        <v>81</v>
      </c>
    </row>
    <row r="170" spans="1:65" s="2" customFormat="1">
      <c r="A170" s="37"/>
      <c r="B170" s="38"/>
      <c r="C170" s="39"/>
      <c r="D170" s="194" t="s">
        <v>138</v>
      </c>
      <c r="E170" s="39"/>
      <c r="F170" s="195" t="s">
        <v>1437</v>
      </c>
      <c r="G170" s="39"/>
      <c r="H170" s="39"/>
      <c r="I170" s="191"/>
      <c r="J170" s="39"/>
      <c r="K170" s="39"/>
      <c r="L170" s="42"/>
      <c r="M170" s="192"/>
      <c r="N170" s="193"/>
      <c r="O170" s="67"/>
      <c r="P170" s="67"/>
      <c r="Q170" s="67"/>
      <c r="R170" s="67"/>
      <c r="S170" s="67"/>
      <c r="T170" s="68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20" t="s">
        <v>138</v>
      </c>
      <c r="AU170" s="20" t="s">
        <v>81</v>
      </c>
    </row>
    <row r="171" spans="1:65" s="2" customFormat="1" ht="21.75" customHeight="1">
      <c r="A171" s="37"/>
      <c r="B171" s="38"/>
      <c r="C171" s="176" t="s">
        <v>352</v>
      </c>
      <c r="D171" s="176" t="s">
        <v>130</v>
      </c>
      <c r="E171" s="177" t="s">
        <v>1438</v>
      </c>
      <c r="F171" s="178" t="s">
        <v>1439</v>
      </c>
      <c r="G171" s="179" t="s">
        <v>209</v>
      </c>
      <c r="H171" s="180">
        <v>24.869</v>
      </c>
      <c r="I171" s="181"/>
      <c r="J171" s="182">
        <f>ROUND(I171*H171,2)</f>
        <v>0</v>
      </c>
      <c r="K171" s="178" t="s">
        <v>134</v>
      </c>
      <c r="L171" s="42"/>
      <c r="M171" s="183" t="s">
        <v>19</v>
      </c>
      <c r="N171" s="184" t="s">
        <v>43</v>
      </c>
      <c r="O171" s="67"/>
      <c r="P171" s="185">
        <f>O171*H171</f>
        <v>0</v>
      </c>
      <c r="Q171" s="185">
        <v>0</v>
      </c>
      <c r="R171" s="185">
        <f>Q171*H171</f>
        <v>0</v>
      </c>
      <c r="S171" s="185">
        <v>0</v>
      </c>
      <c r="T171" s="186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7" t="s">
        <v>89</v>
      </c>
      <c r="AT171" s="187" t="s">
        <v>130</v>
      </c>
      <c r="AU171" s="187" t="s">
        <v>81</v>
      </c>
      <c r="AY171" s="20" t="s">
        <v>128</v>
      </c>
      <c r="BE171" s="188">
        <f>IF(N171="základní",J171,0)</f>
        <v>0</v>
      </c>
      <c r="BF171" s="188">
        <f>IF(N171="snížená",J171,0)</f>
        <v>0</v>
      </c>
      <c r="BG171" s="188">
        <f>IF(N171="zákl. přenesená",J171,0)</f>
        <v>0</v>
      </c>
      <c r="BH171" s="188">
        <f>IF(N171="sníž. přenesená",J171,0)</f>
        <v>0</v>
      </c>
      <c r="BI171" s="188">
        <f>IF(N171="nulová",J171,0)</f>
        <v>0</v>
      </c>
      <c r="BJ171" s="20" t="s">
        <v>79</v>
      </c>
      <c r="BK171" s="188">
        <f>ROUND(I171*H171,2)</f>
        <v>0</v>
      </c>
      <c r="BL171" s="20" t="s">
        <v>89</v>
      </c>
      <c r="BM171" s="187" t="s">
        <v>1612</v>
      </c>
    </row>
    <row r="172" spans="1:65" s="2" customFormat="1" ht="19.5">
      <c r="A172" s="37"/>
      <c r="B172" s="38"/>
      <c r="C172" s="39"/>
      <c r="D172" s="189" t="s">
        <v>136</v>
      </c>
      <c r="E172" s="39"/>
      <c r="F172" s="190" t="s">
        <v>1441</v>
      </c>
      <c r="G172" s="39"/>
      <c r="H172" s="39"/>
      <c r="I172" s="191"/>
      <c r="J172" s="39"/>
      <c r="K172" s="39"/>
      <c r="L172" s="42"/>
      <c r="M172" s="192"/>
      <c r="N172" s="193"/>
      <c r="O172" s="67"/>
      <c r="P172" s="67"/>
      <c r="Q172" s="67"/>
      <c r="R172" s="67"/>
      <c r="S172" s="67"/>
      <c r="T172" s="68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20" t="s">
        <v>136</v>
      </c>
      <c r="AU172" s="20" t="s">
        <v>81</v>
      </c>
    </row>
    <row r="173" spans="1:65" s="2" customFormat="1">
      <c r="A173" s="37"/>
      <c r="B173" s="38"/>
      <c r="C173" s="39"/>
      <c r="D173" s="194" t="s">
        <v>138</v>
      </c>
      <c r="E173" s="39"/>
      <c r="F173" s="195" t="s">
        <v>1442</v>
      </c>
      <c r="G173" s="39"/>
      <c r="H173" s="39"/>
      <c r="I173" s="191"/>
      <c r="J173" s="39"/>
      <c r="K173" s="39"/>
      <c r="L173" s="42"/>
      <c r="M173" s="192"/>
      <c r="N173" s="193"/>
      <c r="O173" s="67"/>
      <c r="P173" s="67"/>
      <c r="Q173" s="67"/>
      <c r="R173" s="67"/>
      <c r="S173" s="67"/>
      <c r="T173" s="68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20" t="s">
        <v>138</v>
      </c>
      <c r="AU173" s="20" t="s">
        <v>81</v>
      </c>
    </row>
    <row r="174" spans="1:65" s="2" customFormat="1" ht="21.75" customHeight="1">
      <c r="A174" s="37"/>
      <c r="B174" s="38"/>
      <c r="C174" s="176" t="s">
        <v>358</v>
      </c>
      <c r="D174" s="176" t="s">
        <v>130</v>
      </c>
      <c r="E174" s="177" t="s">
        <v>1443</v>
      </c>
      <c r="F174" s="178" t="s">
        <v>1444</v>
      </c>
      <c r="G174" s="179" t="s">
        <v>209</v>
      </c>
      <c r="H174" s="180">
        <v>24.869</v>
      </c>
      <c r="I174" s="181"/>
      <c r="J174" s="182">
        <f>ROUND(I174*H174,2)</f>
        <v>0</v>
      </c>
      <c r="K174" s="178" t="s">
        <v>134</v>
      </c>
      <c r="L174" s="42"/>
      <c r="M174" s="183" t="s">
        <v>19</v>
      </c>
      <c r="N174" s="184" t="s">
        <v>43</v>
      </c>
      <c r="O174" s="67"/>
      <c r="P174" s="185">
        <f>O174*H174</f>
        <v>0</v>
      </c>
      <c r="Q174" s="185">
        <v>0</v>
      </c>
      <c r="R174" s="185">
        <f>Q174*H174</f>
        <v>0</v>
      </c>
      <c r="S174" s="185">
        <v>0</v>
      </c>
      <c r="T174" s="186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7" t="s">
        <v>89</v>
      </c>
      <c r="AT174" s="187" t="s">
        <v>130</v>
      </c>
      <c r="AU174" s="187" t="s">
        <v>81</v>
      </c>
      <c r="AY174" s="20" t="s">
        <v>128</v>
      </c>
      <c r="BE174" s="188">
        <f>IF(N174="základní",J174,0)</f>
        <v>0</v>
      </c>
      <c r="BF174" s="188">
        <f>IF(N174="snížená",J174,0)</f>
        <v>0</v>
      </c>
      <c r="BG174" s="188">
        <f>IF(N174="zákl. přenesená",J174,0)</f>
        <v>0</v>
      </c>
      <c r="BH174" s="188">
        <f>IF(N174="sníž. přenesená",J174,0)</f>
        <v>0</v>
      </c>
      <c r="BI174" s="188">
        <f>IF(N174="nulová",J174,0)</f>
        <v>0</v>
      </c>
      <c r="BJ174" s="20" t="s">
        <v>79</v>
      </c>
      <c r="BK174" s="188">
        <f>ROUND(I174*H174,2)</f>
        <v>0</v>
      </c>
      <c r="BL174" s="20" t="s">
        <v>89</v>
      </c>
      <c r="BM174" s="187" t="s">
        <v>1613</v>
      </c>
    </row>
    <row r="175" spans="1:65" s="2" customFormat="1" ht="19.5">
      <c r="A175" s="37"/>
      <c r="B175" s="38"/>
      <c r="C175" s="39"/>
      <c r="D175" s="189" t="s">
        <v>136</v>
      </c>
      <c r="E175" s="39"/>
      <c r="F175" s="190" t="s">
        <v>1446</v>
      </c>
      <c r="G175" s="39"/>
      <c r="H175" s="39"/>
      <c r="I175" s="191"/>
      <c r="J175" s="39"/>
      <c r="K175" s="39"/>
      <c r="L175" s="42"/>
      <c r="M175" s="192"/>
      <c r="N175" s="193"/>
      <c r="O175" s="67"/>
      <c r="P175" s="67"/>
      <c r="Q175" s="67"/>
      <c r="R175" s="67"/>
      <c r="S175" s="67"/>
      <c r="T175" s="68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20" t="s">
        <v>136</v>
      </c>
      <c r="AU175" s="20" t="s">
        <v>81</v>
      </c>
    </row>
    <row r="176" spans="1:65" s="2" customFormat="1">
      <c r="A176" s="37"/>
      <c r="B176" s="38"/>
      <c r="C176" s="39"/>
      <c r="D176" s="194" t="s">
        <v>138</v>
      </c>
      <c r="E176" s="39"/>
      <c r="F176" s="195" t="s">
        <v>1447</v>
      </c>
      <c r="G176" s="39"/>
      <c r="H176" s="39"/>
      <c r="I176" s="191"/>
      <c r="J176" s="39"/>
      <c r="K176" s="39"/>
      <c r="L176" s="42"/>
      <c r="M176" s="217"/>
      <c r="N176" s="218"/>
      <c r="O176" s="219"/>
      <c r="P176" s="219"/>
      <c r="Q176" s="219"/>
      <c r="R176" s="219"/>
      <c r="S176" s="219"/>
      <c r="T176" s="220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20" t="s">
        <v>138</v>
      </c>
      <c r="AU176" s="20" t="s">
        <v>81</v>
      </c>
    </row>
    <row r="177" spans="1:31" s="2" customFormat="1" ht="6.95" customHeight="1">
      <c r="A177" s="37"/>
      <c r="B177" s="50"/>
      <c r="C177" s="51"/>
      <c r="D177" s="51"/>
      <c r="E177" s="51"/>
      <c r="F177" s="51"/>
      <c r="G177" s="51"/>
      <c r="H177" s="51"/>
      <c r="I177" s="51"/>
      <c r="J177" s="51"/>
      <c r="K177" s="51"/>
      <c r="L177" s="42"/>
      <c r="M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</row>
  </sheetData>
  <sheetProtection algorithmName="SHA-512" hashValue="aPSnxhk+y255uDdbrN02AUk5ZjU4cvTWzHzNwSuz8aXvlXgJfKmIxEWm77K/QngrQviesHYO3fVoaYxCsWbW5Q==" saltValue="t0k9xgqpNjd13NcIQiDb0uyPKTfWr8fFA3umwWT/EpiCIVY0OgP1fArn6rbpDRHRkTlHULvBiykXc2AqpL4Gfg==" spinCount="100000" sheet="1" objects="1" scenarios="1" formatColumns="0" formatRows="0" autoFilter="0"/>
  <autoFilter ref="C83:K176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9" r:id="rId1"/>
    <hyperlink ref="F92" r:id="rId2"/>
    <hyperlink ref="F99" r:id="rId3"/>
    <hyperlink ref="F106" r:id="rId4"/>
    <hyperlink ref="F113" r:id="rId5"/>
    <hyperlink ref="F116" r:id="rId6"/>
    <hyperlink ref="F119" r:id="rId7"/>
    <hyperlink ref="F126" r:id="rId8"/>
    <hyperlink ref="F130" r:id="rId9"/>
    <hyperlink ref="F136" r:id="rId10"/>
    <hyperlink ref="F141" r:id="rId11"/>
    <hyperlink ref="F146" r:id="rId12"/>
    <hyperlink ref="F151" r:id="rId13"/>
    <hyperlink ref="F154" r:id="rId14"/>
    <hyperlink ref="F157" r:id="rId15"/>
    <hyperlink ref="F160" r:id="rId16"/>
    <hyperlink ref="F163" r:id="rId17"/>
    <hyperlink ref="F166" r:id="rId18"/>
    <hyperlink ref="F170" r:id="rId19"/>
    <hyperlink ref="F173" r:id="rId20"/>
    <hyperlink ref="F176" r:id="rId21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20" t="s">
        <v>100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3"/>
      <c r="AT3" s="20" t="s">
        <v>81</v>
      </c>
    </row>
    <row r="4" spans="1:46" s="1" customFormat="1" ht="24.95" customHeight="1">
      <c r="B4" s="23"/>
      <c r="D4" s="106" t="s">
        <v>104</v>
      </c>
      <c r="L4" s="23"/>
      <c r="M4" s="107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08" t="s">
        <v>16</v>
      </c>
      <c r="L6" s="23"/>
    </row>
    <row r="7" spans="1:46" s="1" customFormat="1" ht="16.5" customHeight="1">
      <c r="B7" s="23"/>
      <c r="E7" s="385" t="str">
        <f>'Rekapitulace stavby'!K6</f>
        <v>Zámecké konírny - Community Hub, Objekt I - Inhalatorium SO 04</v>
      </c>
      <c r="F7" s="386"/>
      <c r="G7" s="386"/>
      <c r="H7" s="386"/>
      <c r="L7" s="23"/>
    </row>
    <row r="8" spans="1:46" s="2" customFormat="1" ht="12" customHeight="1">
      <c r="A8" s="37"/>
      <c r="B8" s="42"/>
      <c r="C8" s="37"/>
      <c r="D8" s="108" t="s">
        <v>105</v>
      </c>
      <c r="E8" s="37"/>
      <c r="F8" s="37"/>
      <c r="G8" s="37"/>
      <c r="H8" s="37"/>
      <c r="I8" s="37"/>
      <c r="J8" s="37"/>
      <c r="K8" s="37"/>
      <c r="L8" s="10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87" t="s">
        <v>1614</v>
      </c>
      <c r="F9" s="388"/>
      <c r="G9" s="388"/>
      <c r="H9" s="388"/>
      <c r="I9" s="37"/>
      <c r="J9" s="37"/>
      <c r="K9" s="37"/>
      <c r="L9" s="10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0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8" t="s">
        <v>18</v>
      </c>
      <c r="E11" s="37"/>
      <c r="F11" s="110" t="s">
        <v>19</v>
      </c>
      <c r="G11" s="37"/>
      <c r="H11" s="37"/>
      <c r="I11" s="108" t="s">
        <v>20</v>
      </c>
      <c r="J11" s="110" t="s">
        <v>19</v>
      </c>
      <c r="K11" s="37"/>
      <c r="L11" s="10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8" t="s">
        <v>21</v>
      </c>
      <c r="E12" s="37"/>
      <c r="F12" s="110" t="s">
        <v>22</v>
      </c>
      <c r="G12" s="37"/>
      <c r="H12" s="37"/>
      <c r="I12" s="108" t="s">
        <v>23</v>
      </c>
      <c r="J12" s="111" t="str">
        <f>'Rekapitulace stavby'!AN8</f>
        <v>Vyplň údaj</v>
      </c>
      <c r="K12" s="37"/>
      <c r="L12" s="10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0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8" t="s">
        <v>24</v>
      </c>
      <c r="E14" s="37"/>
      <c r="F14" s="37"/>
      <c r="G14" s="37"/>
      <c r="H14" s="37"/>
      <c r="I14" s="108" t="s">
        <v>25</v>
      </c>
      <c r="J14" s="110" t="s">
        <v>19</v>
      </c>
      <c r="K14" s="37"/>
      <c r="L14" s="10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0" t="s">
        <v>26</v>
      </c>
      <c r="F15" s="37"/>
      <c r="G15" s="37"/>
      <c r="H15" s="37"/>
      <c r="I15" s="108" t="s">
        <v>27</v>
      </c>
      <c r="J15" s="110" t="s">
        <v>19</v>
      </c>
      <c r="K15" s="37"/>
      <c r="L15" s="10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0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8" t="s">
        <v>28</v>
      </c>
      <c r="E17" s="37"/>
      <c r="F17" s="37"/>
      <c r="G17" s="37"/>
      <c r="H17" s="37"/>
      <c r="I17" s="108" t="s">
        <v>25</v>
      </c>
      <c r="J17" s="33" t="str">
        <f>'Rekapitulace stavby'!AN13</f>
        <v>Vyplň údaj</v>
      </c>
      <c r="K17" s="37"/>
      <c r="L17" s="10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89" t="str">
        <f>'Rekapitulace stavby'!E14</f>
        <v>Vyplň údaj</v>
      </c>
      <c r="F18" s="390"/>
      <c r="G18" s="390"/>
      <c r="H18" s="390"/>
      <c r="I18" s="108" t="s">
        <v>27</v>
      </c>
      <c r="J18" s="33" t="str">
        <f>'Rekapitulace stavby'!AN14</f>
        <v>Vyplň údaj</v>
      </c>
      <c r="K18" s="37"/>
      <c r="L18" s="10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0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8" t="s">
        <v>30</v>
      </c>
      <c r="E20" s="37"/>
      <c r="F20" s="37"/>
      <c r="G20" s="37"/>
      <c r="H20" s="37"/>
      <c r="I20" s="108" t="s">
        <v>25</v>
      </c>
      <c r="J20" s="110" t="s">
        <v>19</v>
      </c>
      <c r="K20" s="37"/>
      <c r="L20" s="10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0" t="s">
        <v>31</v>
      </c>
      <c r="F21" s="37"/>
      <c r="G21" s="37"/>
      <c r="H21" s="37"/>
      <c r="I21" s="108" t="s">
        <v>27</v>
      </c>
      <c r="J21" s="110" t="s">
        <v>19</v>
      </c>
      <c r="K21" s="37"/>
      <c r="L21" s="10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0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8" t="s">
        <v>33</v>
      </c>
      <c r="E23" s="37"/>
      <c r="F23" s="37"/>
      <c r="G23" s="37"/>
      <c r="H23" s="37"/>
      <c r="I23" s="108" t="s">
        <v>25</v>
      </c>
      <c r="J23" s="110" t="s">
        <v>34</v>
      </c>
      <c r="K23" s="37"/>
      <c r="L23" s="10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0" t="s">
        <v>35</v>
      </c>
      <c r="F24" s="37"/>
      <c r="G24" s="37"/>
      <c r="H24" s="37"/>
      <c r="I24" s="108" t="s">
        <v>27</v>
      </c>
      <c r="J24" s="110" t="s">
        <v>19</v>
      </c>
      <c r="K24" s="37"/>
      <c r="L24" s="10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0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8" t="s">
        <v>36</v>
      </c>
      <c r="E26" s="37"/>
      <c r="F26" s="37"/>
      <c r="G26" s="37"/>
      <c r="H26" s="37"/>
      <c r="I26" s="37"/>
      <c r="J26" s="37"/>
      <c r="K26" s="37"/>
      <c r="L26" s="10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47.25" customHeight="1">
      <c r="A27" s="112"/>
      <c r="B27" s="113"/>
      <c r="C27" s="112"/>
      <c r="D27" s="112"/>
      <c r="E27" s="391" t="s">
        <v>37</v>
      </c>
      <c r="F27" s="391"/>
      <c r="G27" s="391"/>
      <c r="H27" s="39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0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5"/>
      <c r="E29" s="115"/>
      <c r="F29" s="115"/>
      <c r="G29" s="115"/>
      <c r="H29" s="115"/>
      <c r="I29" s="115"/>
      <c r="J29" s="115"/>
      <c r="K29" s="115"/>
      <c r="L29" s="10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6" t="s">
        <v>38</v>
      </c>
      <c r="E30" s="37"/>
      <c r="F30" s="37"/>
      <c r="G30" s="37"/>
      <c r="H30" s="37"/>
      <c r="I30" s="37"/>
      <c r="J30" s="117">
        <f>ROUND(J85, 2)</f>
        <v>0</v>
      </c>
      <c r="K30" s="37"/>
      <c r="L30" s="10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5"/>
      <c r="E31" s="115"/>
      <c r="F31" s="115"/>
      <c r="G31" s="115"/>
      <c r="H31" s="115"/>
      <c r="I31" s="115"/>
      <c r="J31" s="115"/>
      <c r="K31" s="115"/>
      <c r="L31" s="10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8" t="s">
        <v>40</v>
      </c>
      <c r="G32" s="37"/>
      <c r="H32" s="37"/>
      <c r="I32" s="118" t="s">
        <v>39</v>
      </c>
      <c r="J32" s="118" t="s">
        <v>41</v>
      </c>
      <c r="K32" s="37"/>
      <c r="L32" s="10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19" t="s">
        <v>42</v>
      </c>
      <c r="E33" s="108" t="s">
        <v>43</v>
      </c>
      <c r="F33" s="120">
        <f>ROUND((SUM(BE85:BE221)),  2)</f>
        <v>0</v>
      </c>
      <c r="G33" s="37"/>
      <c r="H33" s="37"/>
      <c r="I33" s="121">
        <v>0.21</v>
      </c>
      <c r="J33" s="120">
        <f>ROUND(((SUM(BE85:BE221))*I33),  2)</f>
        <v>0</v>
      </c>
      <c r="K33" s="37"/>
      <c r="L33" s="10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8" t="s">
        <v>44</v>
      </c>
      <c r="F34" s="120">
        <f>ROUND((SUM(BF85:BF221)),  2)</f>
        <v>0</v>
      </c>
      <c r="G34" s="37"/>
      <c r="H34" s="37"/>
      <c r="I34" s="121">
        <v>0.15</v>
      </c>
      <c r="J34" s="120">
        <f>ROUND(((SUM(BF85:BF221))*I34),  2)</f>
        <v>0</v>
      </c>
      <c r="K34" s="37"/>
      <c r="L34" s="10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8" t="s">
        <v>45</v>
      </c>
      <c r="F35" s="120">
        <f>ROUND((SUM(BG85:BG221)),  2)</f>
        <v>0</v>
      </c>
      <c r="G35" s="37"/>
      <c r="H35" s="37"/>
      <c r="I35" s="121">
        <v>0.21</v>
      </c>
      <c r="J35" s="120">
        <f>0</f>
        <v>0</v>
      </c>
      <c r="K35" s="37"/>
      <c r="L35" s="10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8" t="s">
        <v>46</v>
      </c>
      <c r="F36" s="120">
        <f>ROUND((SUM(BH85:BH221)),  2)</f>
        <v>0</v>
      </c>
      <c r="G36" s="37"/>
      <c r="H36" s="37"/>
      <c r="I36" s="121">
        <v>0.15</v>
      </c>
      <c r="J36" s="120">
        <f>0</f>
        <v>0</v>
      </c>
      <c r="K36" s="37"/>
      <c r="L36" s="10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8" t="s">
        <v>47</v>
      </c>
      <c r="F37" s="120">
        <f>ROUND((SUM(BI85:BI221)),  2)</f>
        <v>0</v>
      </c>
      <c r="G37" s="37"/>
      <c r="H37" s="37"/>
      <c r="I37" s="121">
        <v>0</v>
      </c>
      <c r="J37" s="120">
        <f>0</f>
        <v>0</v>
      </c>
      <c r="K37" s="37"/>
      <c r="L37" s="10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0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10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107</v>
      </c>
      <c r="D45" s="39"/>
      <c r="E45" s="39"/>
      <c r="F45" s="39"/>
      <c r="G45" s="39"/>
      <c r="H45" s="39"/>
      <c r="I45" s="39"/>
      <c r="J45" s="39"/>
      <c r="K45" s="39"/>
      <c r="L45" s="10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0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0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83" t="str">
        <f>E7</f>
        <v>Zámecké konírny - Community Hub, Objekt I - Inhalatorium SO 04</v>
      </c>
      <c r="F48" s="384"/>
      <c r="G48" s="384"/>
      <c r="H48" s="384"/>
      <c r="I48" s="39"/>
      <c r="J48" s="39"/>
      <c r="K48" s="39"/>
      <c r="L48" s="10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105</v>
      </c>
      <c r="D49" s="39"/>
      <c r="E49" s="39"/>
      <c r="F49" s="39"/>
      <c r="G49" s="39"/>
      <c r="H49" s="39"/>
      <c r="I49" s="39"/>
      <c r="J49" s="39"/>
      <c r="K49" s="39"/>
      <c r="L49" s="10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71" t="str">
        <f>E9</f>
        <v>7 - Elektroinstalace</v>
      </c>
      <c r="F50" s="382"/>
      <c r="G50" s="382"/>
      <c r="H50" s="382"/>
      <c r="I50" s="39"/>
      <c r="J50" s="39"/>
      <c r="K50" s="39"/>
      <c r="L50" s="10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0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21</v>
      </c>
      <c r="D52" s="39"/>
      <c r="E52" s="39"/>
      <c r="F52" s="30" t="str">
        <f>F12</f>
        <v>Park B.Němcové, Karviná Fryštát</v>
      </c>
      <c r="G52" s="39"/>
      <c r="H52" s="39"/>
      <c r="I52" s="32" t="s">
        <v>23</v>
      </c>
      <c r="J52" s="62" t="str">
        <f>IF(J12="","",J12)</f>
        <v>Vyplň údaj</v>
      </c>
      <c r="K52" s="39"/>
      <c r="L52" s="10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0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25.7" customHeight="1">
      <c r="A54" s="37"/>
      <c r="B54" s="38"/>
      <c r="C54" s="32" t="s">
        <v>24</v>
      </c>
      <c r="D54" s="39"/>
      <c r="E54" s="39"/>
      <c r="F54" s="30" t="str">
        <f>E15</f>
        <v>Statutární město Karviná</v>
      </c>
      <c r="G54" s="39"/>
      <c r="H54" s="39"/>
      <c r="I54" s="32" t="s">
        <v>30</v>
      </c>
      <c r="J54" s="35" t="str">
        <f>E21</f>
        <v>Amun Pro s.r.o., Třanovice</v>
      </c>
      <c r="K54" s="39"/>
      <c r="L54" s="10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25.7" customHeight="1">
      <c r="A55" s="37"/>
      <c r="B55" s="38"/>
      <c r="C55" s="32" t="s">
        <v>28</v>
      </c>
      <c r="D55" s="39"/>
      <c r="E55" s="39"/>
      <c r="F55" s="30" t="str">
        <f>IF(E18="","",E18)</f>
        <v>Vyplň údaj</v>
      </c>
      <c r="G55" s="39"/>
      <c r="H55" s="39"/>
      <c r="I55" s="32" t="s">
        <v>33</v>
      </c>
      <c r="J55" s="35" t="str">
        <f>E24</f>
        <v>Ing. Alena Chmelová, Opava</v>
      </c>
      <c r="K55" s="39"/>
      <c r="L55" s="10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0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3" t="s">
        <v>108</v>
      </c>
      <c r="D57" s="134"/>
      <c r="E57" s="134"/>
      <c r="F57" s="134"/>
      <c r="G57" s="134"/>
      <c r="H57" s="134"/>
      <c r="I57" s="134"/>
      <c r="J57" s="135" t="s">
        <v>109</v>
      </c>
      <c r="K57" s="134"/>
      <c r="L57" s="10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0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6" t="s">
        <v>70</v>
      </c>
      <c r="D59" s="39"/>
      <c r="E59" s="39"/>
      <c r="F59" s="39"/>
      <c r="G59" s="39"/>
      <c r="H59" s="39"/>
      <c r="I59" s="39"/>
      <c r="J59" s="80">
        <f>J85</f>
        <v>0</v>
      </c>
      <c r="K59" s="39"/>
      <c r="L59" s="10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110</v>
      </c>
    </row>
    <row r="60" spans="1:47" s="9" customFormat="1" ht="24.95" customHeight="1">
      <c r="B60" s="137"/>
      <c r="C60" s="138"/>
      <c r="D60" s="139" t="s">
        <v>1615</v>
      </c>
      <c r="E60" s="140"/>
      <c r="F60" s="140"/>
      <c r="G60" s="140"/>
      <c r="H60" s="140"/>
      <c r="I60" s="140"/>
      <c r="J60" s="141">
        <f>J86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1616</v>
      </c>
      <c r="E61" s="146"/>
      <c r="F61" s="146"/>
      <c r="G61" s="146"/>
      <c r="H61" s="146"/>
      <c r="I61" s="146"/>
      <c r="J61" s="147">
        <f>J87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1617</v>
      </c>
      <c r="E62" s="146"/>
      <c r="F62" s="146"/>
      <c r="G62" s="146"/>
      <c r="H62" s="146"/>
      <c r="I62" s="146"/>
      <c r="J62" s="147">
        <f>J91</f>
        <v>0</v>
      </c>
      <c r="K62" s="144"/>
      <c r="L62" s="148"/>
    </row>
    <row r="63" spans="1:47" s="9" customFormat="1" ht="24.95" customHeight="1">
      <c r="B63" s="137"/>
      <c r="C63" s="138"/>
      <c r="D63" s="139" t="s">
        <v>1618</v>
      </c>
      <c r="E63" s="140"/>
      <c r="F63" s="140"/>
      <c r="G63" s="140"/>
      <c r="H63" s="140"/>
      <c r="I63" s="140"/>
      <c r="J63" s="141">
        <f>J203</f>
        <v>0</v>
      </c>
      <c r="K63" s="138"/>
      <c r="L63" s="142"/>
    </row>
    <row r="64" spans="1:47" s="10" customFormat="1" ht="19.899999999999999" customHeight="1">
      <c r="B64" s="143"/>
      <c r="C64" s="144"/>
      <c r="D64" s="145" t="s">
        <v>1619</v>
      </c>
      <c r="E64" s="146"/>
      <c r="F64" s="146"/>
      <c r="G64" s="146"/>
      <c r="H64" s="146"/>
      <c r="I64" s="146"/>
      <c r="J64" s="147">
        <f>J204</f>
        <v>0</v>
      </c>
      <c r="K64" s="144"/>
      <c r="L64" s="148"/>
    </row>
    <row r="65" spans="1:31" s="10" customFormat="1" ht="19.899999999999999" customHeight="1">
      <c r="B65" s="143"/>
      <c r="C65" s="144"/>
      <c r="D65" s="145" t="s">
        <v>1620</v>
      </c>
      <c r="E65" s="146"/>
      <c r="F65" s="146"/>
      <c r="G65" s="146"/>
      <c r="H65" s="146"/>
      <c r="I65" s="146"/>
      <c r="J65" s="147">
        <f>J215</f>
        <v>0</v>
      </c>
      <c r="K65" s="144"/>
      <c r="L65" s="148"/>
    </row>
    <row r="66" spans="1:31" s="2" customFormat="1" ht="21.75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109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pans="1:31" s="2" customFormat="1" ht="6.95" customHeight="1">
      <c r="A67" s="37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09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pans="1:31" s="2" customFormat="1" ht="6.95" customHeight="1">
      <c r="A71" s="37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10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24.95" customHeight="1">
      <c r="A72" s="37"/>
      <c r="B72" s="38"/>
      <c r="C72" s="26" t="s">
        <v>113</v>
      </c>
      <c r="D72" s="39"/>
      <c r="E72" s="39"/>
      <c r="F72" s="39"/>
      <c r="G72" s="39"/>
      <c r="H72" s="39"/>
      <c r="I72" s="39"/>
      <c r="J72" s="39"/>
      <c r="K72" s="39"/>
      <c r="L72" s="10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6.95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0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12" customHeight="1">
      <c r="A74" s="37"/>
      <c r="B74" s="38"/>
      <c r="C74" s="32" t="s">
        <v>16</v>
      </c>
      <c r="D74" s="39"/>
      <c r="E74" s="39"/>
      <c r="F74" s="39"/>
      <c r="G74" s="39"/>
      <c r="H74" s="39"/>
      <c r="I74" s="39"/>
      <c r="J74" s="39"/>
      <c r="K74" s="39"/>
      <c r="L74" s="10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6.5" customHeight="1">
      <c r="A75" s="37"/>
      <c r="B75" s="38"/>
      <c r="C75" s="39"/>
      <c r="D75" s="39"/>
      <c r="E75" s="383" t="str">
        <f>E7</f>
        <v>Zámecké konírny - Community Hub, Objekt I - Inhalatorium SO 04</v>
      </c>
      <c r="F75" s="384"/>
      <c r="G75" s="384"/>
      <c r="H75" s="384"/>
      <c r="I75" s="39"/>
      <c r="J75" s="39"/>
      <c r="K75" s="39"/>
      <c r="L75" s="10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12" customHeight="1">
      <c r="A76" s="37"/>
      <c r="B76" s="38"/>
      <c r="C76" s="32" t="s">
        <v>105</v>
      </c>
      <c r="D76" s="39"/>
      <c r="E76" s="39"/>
      <c r="F76" s="39"/>
      <c r="G76" s="39"/>
      <c r="H76" s="39"/>
      <c r="I76" s="39"/>
      <c r="J76" s="39"/>
      <c r="K76" s="39"/>
      <c r="L76" s="10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16.5" customHeight="1">
      <c r="A77" s="37"/>
      <c r="B77" s="38"/>
      <c r="C77" s="39"/>
      <c r="D77" s="39"/>
      <c r="E77" s="371" t="str">
        <f>E9</f>
        <v>7 - Elektroinstalace</v>
      </c>
      <c r="F77" s="382"/>
      <c r="G77" s="382"/>
      <c r="H77" s="382"/>
      <c r="I77" s="39"/>
      <c r="J77" s="39"/>
      <c r="K77" s="39"/>
      <c r="L77" s="10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6.95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0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12" customHeight="1">
      <c r="A79" s="37"/>
      <c r="B79" s="38"/>
      <c r="C79" s="32" t="s">
        <v>21</v>
      </c>
      <c r="D79" s="39"/>
      <c r="E79" s="39"/>
      <c r="F79" s="30" t="str">
        <f>F12</f>
        <v>Park B.Němcové, Karviná Fryštát</v>
      </c>
      <c r="G79" s="39"/>
      <c r="H79" s="39"/>
      <c r="I79" s="32" t="s">
        <v>23</v>
      </c>
      <c r="J79" s="62" t="str">
        <f>IF(J12="","",J12)</f>
        <v>Vyplň údaj</v>
      </c>
      <c r="K79" s="39"/>
      <c r="L79" s="10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6.95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0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25.7" customHeight="1">
      <c r="A81" s="37"/>
      <c r="B81" s="38"/>
      <c r="C81" s="32" t="s">
        <v>24</v>
      </c>
      <c r="D81" s="39"/>
      <c r="E81" s="39"/>
      <c r="F81" s="30" t="str">
        <f>E15</f>
        <v>Statutární město Karviná</v>
      </c>
      <c r="G81" s="39"/>
      <c r="H81" s="39"/>
      <c r="I81" s="32" t="s">
        <v>30</v>
      </c>
      <c r="J81" s="35" t="str">
        <f>E21</f>
        <v>Amun Pro s.r.o., Třanovice</v>
      </c>
      <c r="K81" s="39"/>
      <c r="L81" s="10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25.7" customHeight="1">
      <c r="A82" s="37"/>
      <c r="B82" s="38"/>
      <c r="C82" s="32" t="s">
        <v>28</v>
      </c>
      <c r="D82" s="39"/>
      <c r="E82" s="39"/>
      <c r="F82" s="30" t="str">
        <f>IF(E18="","",E18)</f>
        <v>Vyplň údaj</v>
      </c>
      <c r="G82" s="39"/>
      <c r="H82" s="39"/>
      <c r="I82" s="32" t="s">
        <v>33</v>
      </c>
      <c r="J82" s="35" t="str">
        <f>E24</f>
        <v>Ing. Alena Chmelová, Opava</v>
      </c>
      <c r="K82" s="39"/>
      <c r="L82" s="10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2" customFormat="1" ht="10.35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0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5" s="11" customFormat="1" ht="29.25" customHeight="1">
      <c r="A84" s="149"/>
      <c r="B84" s="150"/>
      <c r="C84" s="151" t="s">
        <v>114</v>
      </c>
      <c r="D84" s="152" t="s">
        <v>57</v>
      </c>
      <c r="E84" s="152" t="s">
        <v>53</v>
      </c>
      <c r="F84" s="152" t="s">
        <v>54</v>
      </c>
      <c r="G84" s="152" t="s">
        <v>115</v>
      </c>
      <c r="H84" s="152" t="s">
        <v>116</v>
      </c>
      <c r="I84" s="152" t="s">
        <v>117</v>
      </c>
      <c r="J84" s="152" t="s">
        <v>109</v>
      </c>
      <c r="K84" s="153" t="s">
        <v>118</v>
      </c>
      <c r="L84" s="154"/>
      <c r="M84" s="71" t="s">
        <v>19</v>
      </c>
      <c r="N84" s="72" t="s">
        <v>42</v>
      </c>
      <c r="O84" s="72" t="s">
        <v>119</v>
      </c>
      <c r="P84" s="72" t="s">
        <v>120</v>
      </c>
      <c r="Q84" s="72" t="s">
        <v>121</v>
      </c>
      <c r="R84" s="72" t="s">
        <v>122</v>
      </c>
      <c r="S84" s="72" t="s">
        <v>123</v>
      </c>
      <c r="T84" s="73" t="s">
        <v>124</v>
      </c>
      <c r="U84" s="149"/>
      <c r="V84" s="149"/>
      <c r="W84" s="149"/>
      <c r="X84" s="149"/>
      <c r="Y84" s="149"/>
      <c r="Z84" s="149"/>
      <c r="AA84" s="149"/>
      <c r="AB84" s="149"/>
      <c r="AC84" s="149"/>
      <c r="AD84" s="149"/>
      <c r="AE84" s="149"/>
    </row>
    <row r="85" spans="1:65" s="2" customFormat="1" ht="22.9" customHeight="1">
      <c r="A85" s="37"/>
      <c r="B85" s="38"/>
      <c r="C85" s="78" t="s">
        <v>125</v>
      </c>
      <c r="D85" s="39"/>
      <c r="E85" s="39"/>
      <c r="F85" s="39"/>
      <c r="G85" s="39"/>
      <c r="H85" s="39"/>
      <c r="I85" s="39"/>
      <c r="J85" s="155">
        <f>BK85</f>
        <v>0</v>
      </c>
      <c r="K85" s="39"/>
      <c r="L85" s="42"/>
      <c r="M85" s="74"/>
      <c r="N85" s="156"/>
      <c r="O85" s="75"/>
      <c r="P85" s="157">
        <f>P86+P203</f>
        <v>0</v>
      </c>
      <c r="Q85" s="75"/>
      <c r="R85" s="157">
        <f>R86+R203</f>
        <v>0.26240000000000002</v>
      </c>
      <c r="S85" s="75"/>
      <c r="T85" s="158">
        <f>T86+T203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20" t="s">
        <v>71</v>
      </c>
      <c r="AU85" s="20" t="s">
        <v>110</v>
      </c>
      <c r="BK85" s="159">
        <f>BK86+BK203</f>
        <v>0</v>
      </c>
    </row>
    <row r="86" spans="1:65" s="12" customFormat="1" ht="25.9" customHeight="1">
      <c r="B86" s="160"/>
      <c r="C86" s="161"/>
      <c r="D86" s="162" t="s">
        <v>71</v>
      </c>
      <c r="E86" s="163" t="s">
        <v>471</v>
      </c>
      <c r="F86" s="163" t="s">
        <v>1621</v>
      </c>
      <c r="G86" s="161"/>
      <c r="H86" s="161"/>
      <c r="I86" s="164"/>
      <c r="J86" s="165">
        <f>BK86</f>
        <v>0</v>
      </c>
      <c r="K86" s="161"/>
      <c r="L86" s="166"/>
      <c r="M86" s="167"/>
      <c r="N86" s="168"/>
      <c r="O86" s="168"/>
      <c r="P86" s="169">
        <f>P87+P91</f>
        <v>0</v>
      </c>
      <c r="Q86" s="168"/>
      <c r="R86" s="169">
        <f>R87+R91</f>
        <v>0.24462000000000003</v>
      </c>
      <c r="S86" s="168"/>
      <c r="T86" s="170">
        <f>T87+T91</f>
        <v>0</v>
      </c>
      <c r="AR86" s="171" t="s">
        <v>81</v>
      </c>
      <c r="AT86" s="172" t="s">
        <v>71</v>
      </c>
      <c r="AU86" s="172" t="s">
        <v>72</v>
      </c>
      <c r="AY86" s="171" t="s">
        <v>128</v>
      </c>
      <c r="BK86" s="173">
        <f>BK87+BK91</f>
        <v>0</v>
      </c>
    </row>
    <row r="87" spans="1:65" s="12" customFormat="1" ht="22.9" customHeight="1">
      <c r="B87" s="160"/>
      <c r="C87" s="161"/>
      <c r="D87" s="162" t="s">
        <v>71</v>
      </c>
      <c r="E87" s="174" t="s">
        <v>1622</v>
      </c>
      <c r="F87" s="174" t="s">
        <v>1623</v>
      </c>
      <c r="G87" s="161"/>
      <c r="H87" s="161"/>
      <c r="I87" s="164"/>
      <c r="J87" s="175">
        <f>BK87</f>
        <v>0</v>
      </c>
      <c r="K87" s="161"/>
      <c r="L87" s="166"/>
      <c r="M87" s="167"/>
      <c r="N87" s="168"/>
      <c r="O87" s="168"/>
      <c r="P87" s="169">
        <f>SUM(P88:P90)</f>
        <v>0</v>
      </c>
      <c r="Q87" s="168"/>
      <c r="R87" s="169">
        <f>SUM(R88:R90)</f>
        <v>2.1000000000000001E-2</v>
      </c>
      <c r="S87" s="168"/>
      <c r="T87" s="170">
        <f>SUM(T88:T90)</f>
        <v>0</v>
      </c>
      <c r="AR87" s="171" t="s">
        <v>81</v>
      </c>
      <c r="AT87" s="172" t="s">
        <v>71</v>
      </c>
      <c r="AU87" s="172" t="s">
        <v>79</v>
      </c>
      <c r="AY87" s="171" t="s">
        <v>128</v>
      </c>
      <c r="BK87" s="173">
        <f>SUM(BK88:BK90)</f>
        <v>0</v>
      </c>
    </row>
    <row r="88" spans="1:65" s="2" customFormat="1" ht="16.5" customHeight="1">
      <c r="A88" s="37"/>
      <c r="B88" s="38"/>
      <c r="C88" s="176" t="s">
        <v>603</v>
      </c>
      <c r="D88" s="176" t="s">
        <v>130</v>
      </c>
      <c r="E88" s="177" t="s">
        <v>1624</v>
      </c>
      <c r="F88" s="178" t="s">
        <v>1625</v>
      </c>
      <c r="G88" s="179" t="s">
        <v>376</v>
      </c>
      <c r="H88" s="180">
        <v>1</v>
      </c>
      <c r="I88" s="181"/>
      <c r="J88" s="182">
        <f>ROUND(I88*H88,2)</f>
        <v>0</v>
      </c>
      <c r="K88" s="178" t="s">
        <v>19</v>
      </c>
      <c r="L88" s="42"/>
      <c r="M88" s="183" t="s">
        <v>19</v>
      </c>
      <c r="N88" s="184" t="s">
        <v>43</v>
      </c>
      <c r="O88" s="67"/>
      <c r="P88" s="185">
        <f>O88*H88</f>
        <v>0</v>
      </c>
      <c r="Q88" s="185">
        <v>2.1000000000000001E-2</v>
      </c>
      <c r="R88" s="185">
        <f>Q88*H88</f>
        <v>2.1000000000000001E-2</v>
      </c>
      <c r="S88" s="185">
        <v>0</v>
      </c>
      <c r="T88" s="186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87" t="s">
        <v>275</v>
      </c>
      <c r="AT88" s="187" t="s">
        <v>130</v>
      </c>
      <c r="AU88" s="187" t="s">
        <v>81</v>
      </c>
      <c r="AY88" s="20" t="s">
        <v>128</v>
      </c>
      <c r="BE88" s="188">
        <f>IF(N88="základní",J88,0)</f>
        <v>0</v>
      </c>
      <c r="BF88" s="188">
        <f>IF(N88="snížená",J88,0)</f>
        <v>0</v>
      </c>
      <c r="BG88" s="188">
        <f>IF(N88="zákl. přenesená",J88,0)</f>
        <v>0</v>
      </c>
      <c r="BH88" s="188">
        <f>IF(N88="sníž. přenesená",J88,0)</f>
        <v>0</v>
      </c>
      <c r="BI88" s="188">
        <f>IF(N88="nulová",J88,0)</f>
        <v>0</v>
      </c>
      <c r="BJ88" s="20" t="s">
        <v>79</v>
      </c>
      <c r="BK88" s="188">
        <f>ROUND(I88*H88,2)</f>
        <v>0</v>
      </c>
      <c r="BL88" s="20" t="s">
        <v>275</v>
      </c>
      <c r="BM88" s="187" t="s">
        <v>1626</v>
      </c>
    </row>
    <row r="89" spans="1:65" s="2" customFormat="1">
      <c r="A89" s="37"/>
      <c r="B89" s="38"/>
      <c r="C89" s="39"/>
      <c r="D89" s="189" t="s">
        <v>136</v>
      </c>
      <c r="E89" s="39"/>
      <c r="F89" s="190" t="s">
        <v>1625</v>
      </c>
      <c r="G89" s="39"/>
      <c r="H89" s="39"/>
      <c r="I89" s="191"/>
      <c r="J89" s="39"/>
      <c r="K89" s="39"/>
      <c r="L89" s="42"/>
      <c r="M89" s="192"/>
      <c r="N89" s="193"/>
      <c r="O89" s="67"/>
      <c r="P89" s="67"/>
      <c r="Q89" s="67"/>
      <c r="R89" s="67"/>
      <c r="S89" s="67"/>
      <c r="T89" s="68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20" t="s">
        <v>136</v>
      </c>
      <c r="AU89" s="20" t="s">
        <v>81</v>
      </c>
    </row>
    <row r="90" spans="1:65" s="2" customFormat="1" ht="29.25">
      <c r="A90" s="37"/>
      <c r="B90" s="38"/>
      <c r="C90" s="39"/>
      <c r="D90" s="189" t="s">
        <v>928</v>
      </c>
      <c r="E90" s="39"/>
      <c r="F90" s="254" t="s">
        <v>1627</v>
      </c>
      <c r="G90" s="39"/>
      <c r="H90" s="39"/>
      <c r="I90" s="191"/>
      <c r="J90" s="39"/>
      <c r="K90" s="39"/>
      <c r="L90" s="42"/>
      <c r="M90" s="192"/>
      <c r="N90" s="193"/>
      <c r="O90" s="67"/>
      <c r="P90" s="67"/>
      <c r="Q90" s="67"/>
      <c r="R90" s="67"/>
      <c r="S90" s="67"/>
      <c r="T90" s="68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20" t="s">
        <v>928</v>
      </c>
      <c r="AU90" s="20" t="s">
        <v>81</v>
      </c>
    </row>
    <row r="91" spans="1:65" s="12" customFormat="1" ht="22.9" customHeight="1">
      <c r="B91" s="160"/>
      <c r="C91" s="161"/>
      <c r="D91" s="162" t="s">
        <v>71</v>
      </c>
      <c r="E91" s="174" t="s">
        <v>1628</v>
      </c>
      <c r="F91" s="174" t="s">
        <v>1629</v>
      </c>
      <c r="G91" s="161"/>
      <c r="H91" s="161"/>
      <c r="I91" s="164"/>
      <c r="J91" s="175">
        <f>BK91</f>
        <v>0</v>
      </c>
      <c r="K91" s="161"/>
      <c r="L91" s="166"/>
      <c r="M91" s="167"/>
      <c r="N91" s="168"/>
      <c r="O91" s="168"/>
      <c r="P91" s="169">
        <f>SUM(P92:P202)</f>
        <v>0</v>
      </c>
      <c r="Q91" s="168"/>
      <c r="R91" s="169">
        <f>SUM(R92:R202)</f>
        <v>0.22362000000000004</v>
      </c>
      <c r="S91" s="168"/>
      <c r="T91" s="170">
        <f>SUM(T92:T202)</f>
        <v>0</v>
      </c>
      <c r="AR91" s="171" t="s">
        <v>81</v>
      </c>
      <c r="AT91" s="172" t="s">
        <v>71</v>
      </c>
      <c r="AU91" s="172" t="s">
        <v>79</v>
      </c>
      <c r="AY91" s="171" t="s">
        <v>128</v>
      </c>
      <c r="BK91" s="173">
        <f>SUM(BK92:BK202)</f>
        <v>0</v>
      </c>
    </row>
    <row r="92" spans="1:65" s="2" customFormat="1" ht="24.2" customHeight="1">
      <c r="A92" s="37"/>
      <c r="B92" s="38"/>
      <c r="C92" s="176" t="s">
        <v>79</v>
      </c>
      <c r="D92" s="176" t="s">
        <v>130</v>
      </c>
      <c r="E92" s="177" t="s">
        <v>1630</v>
      </c>
      <c r="F92" s="178" t="s">
        <v>1631</v>
      </c>
      <c r="G92" s="179" t="s">
        <v>571</v>
      </c>
      <c r="H92" s="180">
        <v>12</v>
      </c>
      <c r="I92" s="181"/>
      <c r="J92" s="182">
        <f>ROUND(I92*H92,2)</f>
        <v>0</v>
      </c>
      <c r="K92" s="178" t="s">
        <v>19</v>
      </c>
      <c r="L92" s="42"/>
      <c r="M92" s="183" t="s">
        <v>19</v>
      </c>
      <c r="N92" s="184" t="s">
        <v>43</v>
      </c>
      <c r="O92" s="67"/>
      <c r="P92" s="185">
        <f>O92*H92</f>
        <v>0</v>
      </c>
      <c r="Q92" s="185">
        <v>0</v>
      </c>
      <c r="R92" s="185">
        <f>Q92*H92</f>
        <v>0</v>
      </c>
      <c r="S92" s="185">
        <v>0</v>
      </c>
      <c r="T92" s="186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87" t="s">
        <v>275</v>
      </c>
      <c r="AT92" s="187" t="s">
        <v>130</v>
      </c>
      <c r="AU92" s="187" t="s">
        <v>81</v>
      </c>
      <c r="AY92" s="20" t="s">
        <v>128</v>
      </c>
      <c r="BE92" s="188">
        <f>IF(N92="základní",J92,0)</f>
        <v>0</v>
      </c>
      <c r="BF92" s="188">
        <f>IF(N92="snížená",J92,0)</f>
        <v>0</v>
      </c>
      <c r="BG92" s="188">
        <f>IF(N92="zákl. přenesená",J92,0)</f>
        <v>0</v>
      </c>
      <c r="BH92" s="188">
        <f>IF(N92="sníž. přenesená",J92,0)</f>
        <v>0</v>
      </c>
      <c r="BI92" s="188">
        <f>IF(N92="nulová",J92,0)</f>
        <v>0</v>
      </c>
      <c r="BJ92" s="20" t="s">
        <v>79</v>
      </c>
      <c r="BK92" s="188">
        <f>ROUND(I92*H92,2)</f>
        <v>0</v>
      </c>
      <c r="BL92" s="20" t="s">
        <v>275</v>
      </c>
      <c r="BM92" s="187" t="s">
        <v>81</v>
      </c>
    </row>
    <row r="93" spans="1:65" s="2" customFormat="1">
      <c r="A93" s="37"/>
      <c r="B93" s="38"/>
      <c r="C93" s="39"/>
      <c r="D93" s="189" t="s">
        <v>136</v>
      </c>
      <c r="E93" s="39"/>
      <c r="F93" s="190" t="s">
        <v>1631</v>
      </c>
      <c r="G93" s="39"/>
      <c r="H93" s="39"/>
      <c r="I93" s="191"/>
      <c r="J93" s="39"/>
      <c r="K93" s="39"/>
      <c r="L93" s="42"/>
      <c r="M93" s="192"/>
      <c r="N93" s="193"/>
      <c r="O93" s="67"/>
      <c r="P93" s="67"/>
      <c r="Q93" s="67"/>
      <c r="R93" s="67"/>
      <c r="S93" s="67"/>
      <c r="T93" s="68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20" t="s">
        <v>136</v>
      </c>
      <c r="AU93" s="20" t="s">
        <v>81</v>
      </c>
    </row>
    <row r="94" spans="1:65" s="2" customFormat="1" ht="16.5" customHeight="1">
      <c r="A94" s="37"/>
      <c r="B94" s="38"/>
      <c r="C94" s="232" t="s">
        <v>81</v>
      </c>
      <c r="D94" s="232" t="s">
        <v>353</v>
      </c>
      <c r="E94" s="233" t="s">
        <v>1632</v>
      </c>
      <c r="F94" s="234" t="s">
        <v>1633</v>
      </c>
      <c r="G94" s="235" t="s">
        <v>571</v>
      </c>
      <c r="H94" s="236">
        <v>12.6</v>
      </c>
      <c r="I94" s="237"/>
      <c r="J94" s="238">
        <f>ROUND(I94*H94,2)</f>
        <v>0</v>
      </c>
      <c r="K94" s="234" t="s">
        <v>19</v>
      </c>
      <c r="L94" s="239"/>
      <c r="M94" s="240" t="s">
        <v>19</v>
      </c>
      <c r="N94" s="241" t="s">
        <v>43</v>
      </c>
      <c r="O94" s="67"/>
      <c r="P94" s="185">
        <f>O94*H94</f>
        <v>0</v>
      </c>
      <c r="Q94" s="185">
        <v>3.3968253968253998E-4</v>
      </c>
      <c r="R94" s="185">
        <f>Q94*H94</f>
        <v>4.2800000000000034E-3</v>
      </c>
      <c r="S94" s="185">
        <v>0</v>
      </c>
      <c r="T94" s="186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87" t="s">
        <v>400</v>
      </c>
      <c r="AT94" s="187" t="s">
        <v>353</v>
      </c>
      <c r="AU94" s="187" t="s">
        <v>81</v>
      </c>
      <c r="AY94" s="20" t="s">
        <v>128</v>
      </c>
      <c r="BE94" s="188">
        <f>IF(N94="základní",J94,0)</f>
        <v>0</v>
      </c>
      <c r="BF94" s="188">
        <f>IF(N94="snížená",J94,0)</f>
        <v>0</v>
      </c>
      <c r="BG94" s="188">
        <f>IF(N94="zákl. přenesená",J94,0)</f>
        <v>0</v>
      </c>
      <c r="BH94" s="188">
        <f>IF(N94="sníž. přenesená",J94,0)</f>
        <v>0</v>
      </c>
      <c r="BI94" s="188">
        <f>IF(N94="nulová",J94,0)</f>
        <v>0</v>
      </c>
      <c r="BJ94" s="20" t="s">
        <v>79</v>
      </c>
      <c r="BK94" s="188">
        <f>ROUND(I94*H94,2)</f>
        <v>0</v>
      </c>
      <c r="BL94" s="20" t="s">
        <v>275</v>
      </c>
      <c r="BM94" s="187" t="s">
        <v>89</v>
      </c>
    </row>
    <row r="95" spans="1:65" s="2" customFormat="1">
      <c r="A95" s="37"/>
      <c r="B95" s="38"/>
      <c r="C95" s="39"/>
      <c r="D95" s="189" t="s">
        <v>136</v>
      </c>
      <c r="E95" s="39"/>
      <c r="F95" s="190" t="s">
        <v>1633</v>
      </c>
      <c r="G95" s="39"/>
      <c r="H95" s="39"/>
      <c r="I95" s="191"/>
      <c r="J95" s="39"/>
      <c r="K95" s="39"/>
      <c r="L95" s="42"/>
      <c r="M95" s="192"/>
      <c r="N95" s="193"/>
      <c r="O95" s="67"/>
      <c r="P95" s="67"/>
      <c r="Q95" s="67"/>
      <c r="R95" s="67"/>
      <c r="S95" s="67"/>
      <c r="T95" s="68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20" t="s">
        <v>136</v>
      </c>
      <c r="AU95" s="20" t="s">
        <v>81</v>
      </c>
    </row>
    <row r="96" spans="1:65" s="2" customFormat="1" ht="24.2" customHeight="1">
      <c r="A96" s="37"/>
      <c r="B96" s="38"/>
      <c r="C96" s="176" t="s">
        <v>86</v>
      </c>
      <c r="D96" s="176" t="s">
        <v>130</v>
      </c>
      <c r="E96" s="177" t="s">
        <v>1634</v>
      </c>
      <c r="F96" s="178" t="s">
        <v>1635</v>
      </c>
      <c r="G96" s="179" t="s">
        <v>376</v>
      </c>
      <c r="H96" s="180">
        <v>6</v>
      </c>
      <c r="I96" s="181"/>
      <c r="J96" s="182">
        <f>ROUND(I96*H96,2)</f>
        <v>0</v>
      </c>
      <c r="K96" s="178" t="s">
        <v>19</v>
      </c>
      <c r="L96" s="42"/>
      <c r="M96" s="183" t="s">
        <v>19</v>
      </c>
      <c r="N96" s="184" t="s">
        <v>43</v>
      </c>
      <c r="O96" s="67"/>
      <c r="P96" s="185">
        <f>O96*H96</f>
        <v>0</v>
      </c>
      <c r="Q96" s="185">
        <v>0</v>
      </c>
      <c r="R96" s="185">
        <f>Q96*H96</f>
        <v>0</v>
      </c>
      <c r="S96" s="185">
        <v>0</v>
      </c>
      <c r="T96" s="186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87" t="s">
        <v>275</v>
      </c>
      <c r="AT96" s="187" t="s">
        <v>130</v>
      </c>
      <c r="AU96" s="187" t="s">
        <v>81</v>
      </c>
      <c r="AY96" s="20" t="s">
        <v>128</v>
      </c>
      <c r="BE96" s="188">
        <f>IF(N96="základní",J96,0)</f>
        <v>0</v>
      </c>
      <c r="BF96" s="188">
        <f>IF(N96="snížená",J96,0)</f>
        <v>0</v>
      </c>
      <c r="BG96" s="188">
        <f>IF(N96="zákl. přenesená",J96,0)</f>
        <v>0</v>
      </c>
      <c r="BH96" s="188">
        <f>IF(N96="sníž. přenesená",J96,0)</f>
        <v>0</v>
      </c>
      <c r="BI96" s="188">
        <f>IF(N96="nulová",J96,0)</f>
        <v>0</v>
      </c>
      <c r="BJ96" s="20" t="s">
        <v>79</v>
      </c>
      <c r="BK96" s="188">
        <f>ROUND(I96*H96,2)</f>
        <v>0</v>
      </c>
      <c r="BL96" s="20" t="s">
        <v>275</v>
      </c>
      <c r="BM96" s="187" t="s">
        <v>95</v>
      </c>
    </row>
    <row r="97" spans="1:65" s="2" customFormat="1" ht="19.5">
      <c r="A97" s="37"/>
      <c r="B97" s="38"/>
      <c r="C97" s="39"/>
      <c r="D97" s="189" t="s">
        <v>136</v>
      </c>
      <c r="E97" s="39"/>
      <c r="F97" s="190" t="s">
        <v>1635</v>
      </c>
      <c r="G97" s="39"/>
      <c r="H97" s="39"/>
      <c r="I97" s="191"/>
      <c r="J97" s="39"/>
      <c r="K97" s="39"/>
      <c r="L97" s="42"/>
      <c r="M97" s="192"/>
      <c r="N97" s="193"/>
      <c r="O97" s="67"/>
      <c r="P97" s="67"/>
      <c r="Q97" s="67"/>
      <c r="R97" s="67"/>
      <c r="S97" s="67"/>
      <c r="T97" s="68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20" t="s">
        <v>136</v>
      </c>
      <c r="AU97" s="20" t="s">
        <v>81</v>
      </c>
    </row>
    <row r="98" spans="1:65" s="2" customFormat="1" ht="16.5" customHeight="1">
      <c r="A98" s="37"/>
      <c r="B98" s="38"/>
      <c r="C98" s="232" t="s">
        <v>89</v>
      </c>
      <c r="D98" s="232" t="s">
        <v>353</v>
      </c>
      <c r="E98" s="233" t="s">
        <v>1636</v>
      </c>
      <c r="F98" s="234" t="s">
        <v>1637</v>
      </c>
      <c r="G98" s="235" t="s">
        <v>376</v>
      </c>
      <c r="H98" s="236">
        <v>6</v>
      </c>
      <c r="I98" s="237"/>
      <c r="J98" s="238">
        <f>ROUND(I98*H98,2)</f>
        <v>0</v>
      </c>
      <c r="K98" s="234" t="s">
        <v>19</v>
      </c>
      <c r="L98" s="239"/>
      <c r="M98" s="240" t="s">
        <v>19</v>
      </c>
      <c r="N98" s="241" t="s">
        <v>43</v>
      </c>
      <c r="O98" s="67"/>
      <c r="P98" s="185">
        <f>O98*H98</f>
        <v>0</v>
      </c>
      <c r="Q98" s="185">
        <v>1.4999999999999999E-4</v>
      </c>
      <c r="R98" s="185">
        <f>Q98*H98</f>
        <v>8.9999999999999998E-4</v>
      </c>
      <c r="S98" s="185">
        <v>0</v>
      </c>
      <c r="T98" s="186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87" t="s">
        <v>400</v>
      </c>
      <c r="AT98" s="187" t="s">
        <v>353</v>
      </c>
      <c r="AU98" s="187" t="s">
        <v>81</v>
      </c>
      <c r="AY98" s="20" t="s">
        <v>128</v>
      </c>
      <c r="BE98" s="188">
        <f>IF(N98="základní",J98,0)</f>
        <v>0</v>
      </c>
      <c r="BF98" s="188">
        <f>IF(N98="snížená",J98,0)</f>
        <v>0</v>
      </c>
      <c r="BG98" s="188">
        <f>IF(N98="zákl. přenesená",J98,0)</f>
        <v>0</v>
      </c>
      <c r="BH98" s="188">
        <f>IF(N98="sníž. přenesená",J98,0)</f>
        <v>0</v>
      </c>
      <c r="BI98" s="188">
        <f>IF(N98="nulová",J98,0)</f>
        <v>0</v>
      </c>
      <c r="BJ98" s="20" t="s">
        <v>79</v>
      </c>
      <c r="BK98" s="188">
        <f>ROUND(I98*H98,2)</f>
        <v>0</v>
      </c>
      <c r="BL98" s="20" t="s">
        <v>275</v>
      </c>
      <c r="BM98" s="187" t="s">
        <v>214</v>
      </c>
    </row>
    <row r="99" spans="1:65" s="2" customFormat="1">
      <c r="A99" s="37"/>
      <c r="B99" s="38"/>
      <c r="C99" s="39"/>
      <c r="D99" s="189" t="s">
        <v>136</v>
      </c>
      <c r="E99" s="39"/>
      <c r="F99" s="190" t="s">
        <v>1637</v>
      </c>
      <c r="G99" s="39"/>
      <c r="H99" s="39"/>
      <c r="I99" s="191"/>
      <c r="J99" s="39"/>
      <c r="K99" s="39"/>
      <c r="L99" s="42"/>
      <c r="M99" s="192"/>
      <c r="N99" s="193"/>
      <c r="O99" s="67"/>
      <c r="P99" s="67"/>
      <c r="Q99" s="67"/>
      <c r="R99" s="67"/>
      <c r="S99" s="67"/>
      <c r="T99" s="68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20" t="s">
        <v>136</v>
      </c>
      <c r="AU99" s="20" t="s">
        <v>81</v>
      </c>
    </row>
    <row r="100" spans="1:65" s="2" customFormat="1" ht="24.2" customHeight="1">
      <c r="A100" s="37"/>
      <c r="B100" s="38"/>
      <c r="C100" s="176" t="s">
        <v>92</v>
      </c>
      <c r="D100" s="176" t="s">
        <v>130</v>
      </c>
      <c r="E100" s="177" t="s">
        <v>1638</v>
      </c>
      <c r="F100" s="178" t="s">
        <v>1639</v>
      </c>
      <c r="G100" s="179" t="s">
        <v>571</v>
      </c>
      <c r="H100" s="180">
        <v>36</v>
      </c>
      <c r="I100" s="181"/>
      <c r="J100" s="182">
        <f>ROUND(I100*H100,2)</f>
        <v>0</v>
      </c>
      <c r="K100" s="178" t="s">
        <v>19</v>
      </c>
      <c r="L100" s="42"/>
      <c r="M100" s="183" t="s">
        <v>19</v>
      </c>
      <c r="N100" s="184" t="s">
        <v>43</v>
      </c>
      <c r="O100" s="67"/>
      <c r="P100" s="185">
        <f>O100*H100</f>
        <v>0</v>
      </c>
      <c r="Q100" s="185">
        <v>0</v>
      </c>
      <c r="R100" s="185">
        <f>Q100*H100</f>
        <v>0</v>
      </c>
      <c r="S100" s="185">
        <v>0</v>
      </c>
      <c r="T100" s="186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87" t="s">
        <v>275</v>
      </c>
      <c r="AT100" s="187" t="s">
        <v>130</v>
      </c>
      <c r="AU100" s="187" t="s">
        <v>81</v>
      </c>
      <c r="AY100" s="20" t="s">
        <v>128</v>
      </c>
      <c r="BE100" s="188">
        <f>IF(N100="základní",J100,0)</f>
        <v>0</v>
      </c>
      <c r="BF100" s="188">
        <f>IF(N100="snížená",J100,0)</f>
        <v>0</v>
      </c>
      <c r="BG100" s="188">
        <f>IF(N100="zákl. přenesená",J100,0)</f>
        <v>0</v>
      </c>
      <c r="BH100" s="188">
        <f>IF(N100="sníž. přenesená",J100,0)</f>
        <v>0</v>
      </c>
      <c r="BI100" s="188">
        <f>IF(N100="nulová",J100,0)</f>
        <v>0</v>
      </c>
      <c r="BJ100" s="20" t="s">
        <v>79</v>
      </c>
      <c r="BK100" s="188">
        <f>ROUND(I100*H100,2)</f>
        <v>0</v>
      </c>
      <c r="BL100" s="20" t="s">
        <v>275</v>
      </c>
      <c r="BM100" s="187" t="s">
        <v>222</v>
      </c>
    </row>
    <row r="101" spans="1:65" s="2" customFormat="1" ht="19.5">
      <c r="A101" s="37"/>
      <c r="B101" s="38"/>
      <c r="C101" s="39"/>
      <c r="D101" s="189" t="s">
        <v>136</v>
      </c>
      <c r="E101" s="39"/>
      <c r="F101" s="190" t="s">
        <v>1639</v>
      </c>
      <c r="G101" s="39"/>
      <c r="H101" s="39"/>
      <c r="I101" s="191"/>
      <c r="J101" s="39"/>
      <c r="K101" s="39"/>
      <c r="L101" s="42"/>
      <c r="M101" s="192"/>
      <c r="N101" s="193"/>
      <c r="O101" s="67"/>
      <c r="P101" s="67"/>
      <c r="Q101" s="67"/>
      <c r="R101" s="67"/>
      <c r="S101" s="67"/>
      <c r="T101" s="68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20" t="s">
        <v>136</v>
      </c>
      <c r="AU101" s="20" t="s">
        <v>81</v>
      </c>
    </row>
    <row r="102" spans="1:65" s="2" customFormat="1" ht="16.5" customHeight="1">
      <c r="A102" s="37"/>
      <c r="B102" s="38"/>
      <c r="C102" s="232" t="s">
        <v>95</v>
      </c>
      <c r="D102" s="232" t="s">
        <v>353</v>
      </c>
      <c r="E102" s="233" t="s">
        <v>1640</v>
      </c>
      <c r="F102" s="234" t="s">
        <v>1641</v>
      </c>
      <c r="G102" s="235" t="s">
        <v>571</v>
      </c>
      <c r="H102" s="236">
        <v>41.4</v>
      </c>
      <c r="I102" s="237"/>
      <c r="J102" s="238">
        <f>ROUND(I102*H102,2)</f>
        <v>0</v>
      </c>
      <c r="K102" s="234" t="s">
        <v>19</v>
      </c>
      <c r="L102" s="239"/>
      <c r="M102" s="240" t="s">
        <v>19</v>
      </c>
      <c r="N102" s="241" t="s">
        <v>43</v>
      </c>
      <c r="O102" s="67"/>
      <c r="P102" s="185">
        <f>O102*H102</f>
        <v>0</v>
      </c>
      <c r="Q102" s="185">
        <v>1.70048309178744E-4</v>
      </c>
      <c r="R102" s="185">
        <f>Q102*H102</f>
        <v>7.0400000000000011E-3</v>
      </c>
      <c r="S102" s="185">
        <v>0</v>
      </c>
      <c r="T102" s="186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87" t="s">
        <v>400</v>
      </c>
      <c r="AT102" s="187" t="s">
        <v>353</v>
      </c>
      <c r="AU102" s="187" t="s">
        <v>81</v>
      </c>
      <c r="AY102" s="20" t="s">
        <v>128</v>
      </c>
      <c r="BE102" s="188">
        <f>IF(N102="základní",J102,0)</f>
        <v>0</v>
      </c>
      <c r="BF102" s="188">
        <f>IF(N102="snížená",J102,0)</f>
        <v>0</v>
      </c>
      <c r="BG102" s="188">
        <f>IF(N102="zákl. přenesená",J102,0)</f>
        <v>0</v>
      </c>
      <c r="BH102" s="188">
        <f>IF(N102="sníž. přenesená",J102,0)</f>
        <v>0</v>
      </c>
      <c r="BI102" s="188">
        <f>IF(N102="nulová",J102,0)</f>
        <v>0</v>
      </c>
      <c r="BJ102" s="20" t="s">
        <v>79</v>
      </c>
      <c r="BK102" s="188">
        <f>ROUND(I102*H102,2)</f>
        <v>0</v>
      </c>
      <c r="BL102" s="20" t="s">
        <v>275</v>
      </c>
      <c r="BM102" s="187" t="s">
        <v>240</v>
      </c>
    </row>
    <row r="103" spans="1:65" s="2" customFormat="1">
      <c r="A103" s="37"/>
      <c r="B103" s="38"/>
      <c r="C103" s="39"/>
      <c r="D103" s="189" t="s">
        <v>136</v>
      </c>
      <c r="E103" s="39"/>
      <c r="F103" s="190" t="s">
        <v>1641</v>
      </c>
      <c r="G103" s="39"/>
      <c r="H103" s="39"/>
      <c r="I103" s="191"/>
      <c r="J103" s="39"/>
      <c r="K103" s="39"/>
      <c r="L103" s="42"/>
      <c r="M103" s="192"/>
      <c r="N103" s="193"/>
      <c r="O103" s="67"/>
      <c r="P103" s="67"/>
      <c r="Q103" s="67"/>
      <c r="R103" s="67"/>
      <c r="S103" s="67"/>
      <c r="T103" s="68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20" t="s">
        <v>136</v>
      </c>
      <c r="AU103" s="20" t="s">
        <v>81</v>
      </c>
    </row>
    <row r="104" spans="1:65" s="2" customFormat="1" ht="24.2" customHeight="1">
      <c r="A104" s="37"/>
      <c r="B104" s="38"/>
      <c r="C104" s="176" t="s">
        <v>98</v>
      </c>
      <c r="D104" s="176" t="s">
        <v>130</v>
      </c>
      <c r="E104" s="177" t="s">
        <v>1638</v>
      </c>
      <c r="F104" s="178" t="s">
        <v>1639</v>
      </c>
      <c r="G104" s="179" t="s">
        <v>571</v>
      </c>
      <c r="H104" s="180">
        <v>42</v>
      </c>
      <c r="I104" s="181"/>
      <c r="J104" s="182">
        <f>ROUND(I104*H104,2)</f>
        <v>0</v>
      </c>
      <c r="K104" s="178" t="s">
        <v>19</v>
      </c>
      <c r="L104" s="42"/>
      <c r="M104" s="183" t="s">
        <v>19</v>
      </c>
      <c r="N104" s="184" t="s">
        <v>43</v>
      </c>
      <c r="O104" s="67"/>
      <c r="P104" s="185">
        <f>O104*H104</f>
        <v>0</v>
      </c>
      <c r="Q104" s="185">
        <v>0</v>
      </c>
      <c r="R104" s="185">
        <f>Q104*H104</f>
        <v>0</v>
      </c>
      <c r="S104" s="185">
        <v>0</v>
      </c>
      <c r="T104" s="186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87" t="s">
        <v>275</v>
      </c>
      <c r="AT104" s="187" t="s">
        <v>130</v>
      </c>
      <c r="AU104" s="187" t="s">
        <v>81</v>
      </c>
      <c r="AY104" s="20" t="s">
        <v>128</v>
      </c>
      <c r="BE104" s="188">
        <f>IF(N104="základní",J104,0)</f>
        <v>0</v>
      </c>
      <c r="BF104" s="188">
        <f>IF(N104="snížená",J104,0)</f>
        <v>0</v>
      </c>
      <c r="BG104" s="188">
        <f>IF(N104="zákl. přenesená",J104,0)</f>
        <v>0</v>
      </c>
      <c r="BH104" s="188">
        <f>IF(N104="sníž. přenesená",J104,0)</f>
        <v>0</v>
      </c>
      <c r="BI104" s="188">
        <f>IF(N104="nulová",J104,0)</f>
        <v>0</v>
      </c>
      <c r="BJ104" s="20" t="s">
        <v>79</v>
      </c>
      <c r="BK104" s="188">
        <f>ROUND(I104*H104,2)</f>
        <v>0</v>
      </c>
      <c r="BL104" s="20" t="s">
        <v>275</v>
      </c>
      <c r="BM104" s="187" t="s">
        <v>258</v>
      </c>
    </row>
    <row r="105" spans="1:65" s="2" customFormat="1" ht="19.5">
      <c r="A105" s="37"/>
      <c r="B105" s="38"/>
      <c r="C105" s="39"/>
      <c r="D105" s="189" t="s">
        <v>136</v>
      </c>
      <c r="E105" s="39"/>
      <c r="F105" s="190" t="s">
        <v>1639</v>
      </c>
      <c r="G105" s="39"/>
      <c r="H105" s="39"/>
      <c r="I105" s="191"/>
      <c r="J105" s="39"/>
      <c r="K105" s="39"/>
      <c r="L105" s="42"/>
      <c r="M105" s="192"/>
      <c r="N105" s="193"/>
      <c r="O105" s="67"/>
      <c r="P105" s="67"/>
      <c r="Q105" s="67"/>
      <c r="R105" s="67"/>
      <c r="S105" s="67"/>
      <c r="T105" s="68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20" t="s">
        <v>136</v>
      </c>
      <c r="AU105" s="20" t="s">
        <v>81</v>
      </c>
    </row>
    <row r="106" spans="1:65" s="2" customFormat="1" ht="16.5" customHeight="1">
      <c r="A106" s="37"/>
      <c r="B106" s="38"/>
      <c r="C106" s="232" t="s">
        <v>214</v>
      </c>
      <c r="D106" s="232" t="s">
        <v>353</v>
      </c>
      <c r="E106" s="233" t="s">
        <v>1642</v>
      </c>
      <c r="F106" s="234" t="s">
        <v>1643</v>
      </c>
      <c r="G106" s="235" t="s">
        <v>571</v>
      </c>
      <c r="H106" s="236">
        <v>48.3</v>
      </c>
      <c r="I106" s="237"/>
      <c r="J106" s="238">
        <f>ROUND(I106*H106,2)</f>
        <v>0</v>
      </c>
      <c r="K106" s="234" t="s">
        <v>19</v>
      </c>
      <c r="L106" s="239"/>
      <c r="M106" s="240" t="s">
        <v>19</v>
      </c>
      <c r="N106" s="241" t="s">
        <v>43</v>
      </c>
      <c r="O106" s="67"/>
      <c r="P106" s="185">
        <f>O106*H106</f>
        <v>0</v>
      </c>
      <c r="Q106" s="185">
        <v>6.9979296066252598E-5</v>
      </c>
      <c r="R106" s="185">
        <f>Q106*H106</f>
        <v>3.3800000000000002E-3</v>
      </c>
      <c r="S106" s="185">
        <v>0</v>
      </c>
      <c r="T106" s="186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87" t="s">
        <v>400</v>
      </c>
      <c r="AT106" s="187" t="s">
        <v>353</v>
      </c>
      <c r="AU106" s="187" t="s">
        <v>81</v>
      </c>
      <c r="AY106" s="20" t="s">
        <v>128</v>
      </c>
      <c r="BE106" s="188">
        <f>IF(N106="základní",J106,0)</f>
        <v>0</v>
      </c>
      <c r="BF106" s="188">
        <f>IF(N106="snížená",J106,0)</f>
        <v>0</v>
      </c>
      <c r="BG106" s="188">
        <f>IF(N106="zákl. přenesená",J106,0)</f>
        <v>0</v>
      </c>
      <c r="BH106" s="188">
        <f>IF(N106="sníž. přenesená",J106,0)</f>
        <v>0</v>
      </c>
      <c r="BI106" s="188">
        <f>IF(N106="nulová",J106,0)</f>
        <v>0</v>
      </c>
      <c r="BJ106" s="20" t="s">
        <v>79</v>
      </c>
      <c r="BK106" s="188">
        <f>ROUND(I106*H106,2)</f>
        <v>0</v>
      </c>
      <c r="BL106" s="20" t="s">
        <v>275</v>
      </c>
      <c r="BM106" s="187" t="s">
        <v>275</v>
      </c>
    </row>
    <row r="107" spans="1:65" s="2" customFormat="1">
      <c r="A107" s="37"/>
      <c r="B107" s="38"/>
      <c r="C107" s="39"/>
      <c r="D107" s="189" t="s">
        <v>136</v>
      </c>
      <c r="E107" s="39"/>
      <c r="F107" s="190" t="s">
        <v>1643</v>
      </c>
      <c r="G107" s="39"/>
      <c r="H107" s="39"/>
      <c r="I107" s="191"/>
      <c r="J107" s="39"/>
      <c r="K107" s="39"/>
      <c r="L107" s="42"/>
      <c r="M107" s="192"/>
      <c r="N107" s="193"/>
      <c r="O107" s="67"/>
      <c r="P107" s="67"/>
      <c r="Q107" s="67"/>
      <c r="R107" s="67"/>
      <c r="S107" s="67"/>
      <c r="T107" s="68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20" t="s">
        <v>136</v>
      </c>
      <c r="AU107" s="20" t="s">
        <v>81</v>
      </c>
    </row>
    <row r="108" spans="1:65" s="2" customFormat="1" ht="24.2" customHeight="1">
      <c r="A108" s="37"/>
      <c r="B108" s="38"/>
      <c r="C108" s="176" t="s">
        <v>216</v>
      </c>
      <c r="D108" s="176" t="s">
        <v>130</v>
      </c>
      <c r="E108" s="177" t="s">
        <v>1644</v>
      </c>
      <c r="F108" s="178" t="s">
        <v>1645</v>
      </c>
      <c r="G108" s="179" t="s">
        <v>571</v>
      </c>
      <c r="H108" s="180">
        <v>50</v>
      </c>
      <c r="I108" s="181"/>
      <c r="J108" s="182">
        <f>ROUND(I108*H108,2)</f>
        <v>0</v>
      </c>
      <c r="K108" s="178" t="s">
        <v>19</v>
      </c>
      <c r="L108" s="42"/>
      <c r="M108" s="183" t="s">
        <v>19</v>
      </c>
      <c r="N108" s="184" t="s">
        <v>43</v>
      </c>
      <c r="O108" s="67"/>
      <c r="P108" s="185">
        <f>O108*H108</f>
        <v>0</v>
      </c>
      <c r="Q108" s="185">
        <v>0</v>
      </c>
      <c r="R108" s="185">
        <f>Q108*H108</f>
        <v>0</v>
      </c>
      <c r="S108" s="185">
        <v>0</v>
      </c>
      <c r="T108" s="186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87" t="s">
        <v>275</v>
      </c>
      <c r="AT108" s="187" t="s">
        <v>130</v>
      </c>
      <c r="AU108" s="187" t="s">
        <v>81</v>
      </c>
      <c r="AY108" s="20" t="s">
        <v>128</v>
      </c>
      <c r="BE108" s="188">
        <f>IF(N108="základní",J108,0)</f>
        <v>0</v>
      </c>
      <c r="BF108" s="188">
        <f>IF(N108="snížená",J108,0)</f>
        <v>0</v>
      </c>
      <c r="BG108" s="188">
        <f>IF(N108="zákl. přenesená",J108,0)</f>
        <v>0</v>
      </c>
      <c r="BH108" s="188">
        <f>IF(N108="sníž. přenesená",J108,0)</f>
        <v>0</v>
      </c>
      <c r="BI108" s="188">
        <f>IF(N108="nulová",J108,0)</f>
        <v>0</v>
      </c>
      <c r="BJ108" s="20" t="s">
        <v>79</v>
      </c>
      <c r="BK108" s="188">
        <f>ROUND(I108*H108,2)</f>
        <v>0</v>
      </c>
      <c r="BL108" s="20" t="s">
        <v>275</v>
      </c>
      <c r="BM108" s="187" t="s">
        <v>292</v>
      </c>
    </row>
    <row r="109" spans="1:65" s="2" customFormat="1">
      <c r="A109" s="37"/>
      <c r="B109" s="38"/>
      <c r="C109" s="39"/>
      <c r="D109" s="189" t="s">
        <v>136</v>
      </c>
      <c r="E109" s="39"/>
      <c r="F109" s="190" t="s">
        <v>1645</v>
      </c>
      <c r="G109" s="39"/>
      <c r="H109" s="39"/>
      <c r="I109" s="191"/>
      <c r="J109" s="39"/>
      <c r="K109" s="39"/>
      <c r="L109" s="42"/>
      <c r="M109" s="192"/>
      <c r="N109" s="193"/>
      <c r="O109" s="67"/>
      <c r="P109" s="67"/>
      <c r="Q109" s="67"/>
      <c r="R109" s="67"/>
      <c r="S109" s="67"/>
      <c r="T109" s="68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20" t="s">
        <v>136</v>
      </c>
      <c r="AU109" s="20" t="s">
        <v>81</v>
      </c>
    </row>
    <row r="110" spans="1:65" s="2" customFormat="1" ht="16.5" customHeight="1">
      <c r="A110" s="37"/>
      <c r="B110" s="38"/>
      <c r="C110" s="232" t="s">
        <v>222</v>
      </c>
      <c r="D110" s="232" t="s">
        <v>353</v>
      </c>
      <c r="E110" s="233" t="s">
        <v>1646</v>
      </c>
      <c r="F110" s="234" t="s">
        <v>1647</v>
      </c>
      <c r="G110" s="235" t="s">
        <v>1648</v>
      </c>
      <c r="H110" s="236">
        <v>1.7000000000000001E-2</v>
      </c>
      <c r="I110" s="237"/>
      <c r="J110" s="238">
        <f>ROUND(I110*H110,2)</f>
        <v>0</v>
      </c>
      <c r="K110" s="234" t="s">
        <v>19</v>
      </c>
      <c r="L110" s="239"/>
      <c r="M110" s="240" t="s">
        <v>19</v>
      </c>
      <c r="N110" s="241" t="s">
        <v>43</v>
      </c>
      <c r="O110" s="67"/>
      <c r="P110" s="185">
        <f>O110*H110</f>
        <v>0</v>
      </c>
      <c r="Q110" s="185">
        <v>0.12</v>
      </c>
      <c r="R110" s="185">
        <f>Q110*H110</f>
        <v>2.0400000000000001E-3</v>
      </c>
      <c r="S110" s="185">
        <v>0</v>
      </c>
      <c r="T110" s="186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87" t="s">
        <v>400</v>
      </c>
      <c r="AT110" s="187" t="s">
        <v>353</v>
      </c>
      <c r="AU110" s="187" t="s">
        <v>81</v>
      </c>
      <c r="AY110" s="20" t="s">
        <v>128</v>
      </c>
      <c r="BE110" s="188">
        <f>IF(N110="základní",J110,0)</f>
        <v>0</v>
      </c>
      <c r="BF110" s="188">
        <f>IF(N110="snížená",J110,0)</f>
        <v>0</v>
      </c>
      <c r="BG110" s="188">
        <f>IF(N110="zákl. přenesená",J110,0)</f>
        <v>0</v>
      </c>
      <c r="BH110" s="188">
        <f>IF(N110="sníž. přenesená",J110,0)</f>
        <v>0</v>
      </c>
      <c r="BI110" s="188">
        <f>IF(N110="nulová",J110,0)</f>
        <v>0</v>
      </c>
      <c r="BJ110" s="20" t="s">
        <v>79</v>
      </c>
      <c r="BK110" s="188">
        <f>ROUND(I110*H110,2)</f>
        <v>0</v>
      </c>
      <c r="BL110" s="20" t="s">
        <v>275</v>
      </c>
      <c r="BM110" s="187" t="s">
        <v>312</v>
      </c>
    </row>
    <row r="111" spans="1:65" s="2" customFormat="1">
      <c r="A111" s="37"/>
      <c r="B111" s="38"/>
      <c r="C111" s="39"/>
      <c r="D111" s="189" t="s">
        <v>136</v>
      </c>
      <c r="E111" s="39"/>
      <c r="F111" s="190" t="s">
        <v>1647</v>
      </c>
      <c r="G111" s="39"/>
      <c r="H111" s="39"/>
      <c r="I111" s="191"/>
      <c r="J111" s="39"/>
      <c r="K111" s="39"/>
      <c r="L111" s="42"/>
      <c r="M111" s="192"/>
      <c r="N111" s="193"/>
      <c r="O111" s="67"/>
      <c r="P111" s="67"/>
      <c r="Q111" s="67"/>
      <c r="R111" s="67"/>
      <c r="S111" s="67"/>
      <c r="T111" s="68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20" t="s">
        <v>136</v>
      </c>
      <c r="AU111" s="20" t="s">
        <v>81</v>
      </c>
    </row>
    <row r="112" spans="1:65" s="2" customFormat="1" ht="16.5" customHeight="1">
      <c r="A112" s="37"/>
      <c r="B112" s="38"/>
      <c r="C112" s="232" t="s">
        <v>232</v>
      </c>
      <c r="D112" s="232" t="s">
        <v>353</v>
      </c>
      <c r="E112" s="233" t="s">
        <v>1649</v>
      </c>
      <c r="F112" s="234" t="s">
        <v>1650</v>
      </c>
      <c r="G112" s="235" t="s">
        <v>1648</v>
      </c>
      <c r="H112" s="236">
        <v>0.04</v>
      </c>
      <c r="I112" s="237"/>
      <c r="J112" s="238">
        <f>ROUND(I112*H112,2)</f>
        <v>0</v>
      </c>
      <c r="K112" s="234" t="s">
        <v>19</v>
      </c>
      <c r="L112" s="239"/>
      <c r="M112" s="240" t="s">
        <v>19</v>
      </c>
      <c r="N112" s="241" t="s">
        <v>43</v>
      </c>
      <c r="O112" s="67"/>
      <c r="P112" s="185">
        <f>O112*H112</f>
        <v>0</v>
      </c>
      <c r="Q112" s="185">
        <v>0.17</v>
      </c>
      <c r="R112" s="185">
        <f>Q112*H112</f>
        <v>6.8000000000000005E-3</v>
      </c>
      <c r="S112" s="185">
        <v>0</v>
      </c>
      <c r="T112" s="186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87" t="s">
        <v>400</v>
      </c>
      <c r="AT112" s="187" t="s">
        <v>353</v>
      </c>
      <c r="AU112" s="187" t="s">
        <v>81</v>
      </c>
      <c r="AY112" s="20" t="s">
        <v>128</v>
      </c>
      <c r="BE112" s="188">
        <f>IF(N112="základní",J112,0)</f>
        <v>0</v>
      </c>
      <c r="BF112" s="188">
        <f>IF(N112="snížená",J112,0)</f>
        <v>0</v>
      </c>
      <c r="BG112" s="188">
        <f>IF(N112="zákl. přenesená",J112,0)</f>
        <v>0</v>
      </c>
      <c r="BH112" s="188">
        <f>IF(N112="sníž. přenesená",J112,0)</f>
        <v>0</v>
      </c>
      <c r="BI112" s="188">
        <f>IF(N112="nulová",J112,0)</f>
        <v>0</v>
      </c>
      <c r="BJ112" s="20" t="s">
        <v>79</v>
      </c>
      <c r="BK112" s="188">
        <f>ROUND(I112*H112,2)</f>
        <v>0</v>
      </c>
      <c r="BL112" s="20" t="s">
        <v>275</v>
      </c>
      <c r="BM112" s="187" t="s">
        <v>327</v>
      </c>
    </row>
    <row r="113" spans="1:65" s="2" customFormat="1">
      <c r="A113" s="37"/>
      <c r="B113" s="38"/>
      <c r="C113" s="39"/>
      <c r="D113" s="189" t="s">
        <v>136</v>
      </c>
      <c r="E113" s="39"/>
      <c r="F113" s="190" t="s">
        <v>1650</v>
      </c>
      <c r="G113" s="39"/>
      <c r="H113" s="39"/>
      <c r="I113" s="191"/>
      <c r="J113" s="39"/>
      <c r="K113" s="39"/>
      <c r="L113" s="42"/>
      <c r="M113" s="192"/>
      <c r="N113" s="193"/>
      <c r="O113" s="67"/>
      <c r="P113" s="67"/>
      <c r="Q113" s="67"/>
      <c r="R113" s="67"/>
      <c r="S113" s="67"/>
      <c r="T113" s="68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20" t="s">
        <v>136</v>
      </c>
      <c r="AU113" s="20" t="s">
        <v>81</v>
      </c>
    </row>
    <row r="114" spans="1:65" s="2" customFormat="1" ht="24.2" customHeight="1">
      <c r="A114" s="37"/>
      <c r="B114" s="38"/>
      <c r="C114" s="176" t="s">
        <v>240</v>
      </c>
      <c r="D114" s="176" t="s">
        <v>130</v>
      </c>
      <c r="E114" s="177" t="s">
        <v>1651</v>
      </c>
      <c r="F114" s="178" t="s">
        <v>1652</v>
      </c>
      <c r="G114" s="179" t="s">
        <v>571</v>
      </c>
      <c r="H114" s="180">
        <v>28</v>
      </c>
      <c r="I114" s="181"/>
      <c r="J114" s="182">
        <f>ROUND(I114*H114,2)</f>
        <v>0</v>
      </c>
      <c r="K114" s="178" t="s">
        <v>19</v>
      </c>
      <c r="L114" s="42"/>
      <c r="M114" s="183" t="s">
        <v>19</v>
      </c>
      <c r="N114" s="184" t="s">
        <v>43</v>
      </c>
      <c r="O114" s="67"/>
      <c r="P114" s="185">
        <f>O114*H114</f>
        <v>0</v>
      </c>
      <c r="Q114" s="185">
        <v>0</v>
      </c>
      <c r="R114" s="185">
        <f>Q114*H114</f>
        <v>0</v>
      </c>
      <c r="S114" s="185">
        <v>0</v>
      </c>
      <c r="T114" s="186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87" t="s">
        <v>275</v>
      </c>
      <c r="AT114" s="187" t="s">
        <v>130</v>
      </c>
      <c r="AU114" s="187" t="s">
        <v>81</v>
      </c>
      <c r="AY114" s="20" t="s">
        <v>128</v>
      </c>
      <c r="BE114" s="188">
        <f>IF(N114="základní",J114,0)</f>
        <v>0</v>
      </c>
      <c r="BF114" s="188">
        <f>IF(N114="snížená",J114,0)</f>
        <v>0</v>
      </c>
      <c r="BG114" s="188">
        <f>IF(N114="zákl. přenesená",J114,0)</f>
        <v>0</v>
      </c>
      <c r="BH114" s="188">
        <f>IF(N114="sníž. přenesená",J114,0)</f>
        <v>0</v>
      </c>
      <c r="BI114" s="188">
        <f>IF(N114="nulová",J114,0)</f>
        <v>0</v>
      </c>
      <c r="BJ114" s="20" t="s">
        <v>79</v>
      </c>
      <c r="BK114" s="188">
        <f>ROUND(I114*H114,2)</f>
        <v>0</v>
      </c>
      <c r="BL114" s="20" t="s">
        <v>275</v>
      </c>
      <c r="BM114" s="187" t="s">
        <v>346</v>
      </c>
    </row>
    <row r="115" spans="1:65" s="2" customFormat="1">
      <c r="A115" s="37"/>
      <c r="B115" s="38"/>
      <c r="C115" s="39"/>
      <c r="D115" s="189" t="s">
        <v>136</v>
      </c>
      <c r="E115" s="39"/>
      <c r="F115" s="190" t="s">
        <v>1652</v>
      </c>
      <c r="G115" s="39"/>
      <c r="H115" s="39"/>
      <c r="I115" s="191"/>
      <c r="J115" s="39"/>
      <c r="K115" s="39"/>
      <c r="L115" s="42"/>
      <c r="M115" s="192"/>
      <c r="N115" s="193"/>
      <c r="O115" s="67"/>
      <c r="P115" s="67"/>
      <c r="Q115" s="67"/>
      <c r="R115" s="67"/>
      <c r="S115" s="67"/>
      <c r="T115" s="68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20" t="s">
        <v>136</v>
      </c>
      <c r="AU115" s="20" t="s">
        <v>81</v>
      </c>
    </row>
    <row r="116" spans="1:65" s="2" customFormat="1" ht="16.5" customHeight="1">
      <c r="A116" s="37"/>
      <c r="B116" s="38"/>
      <c r="C116" s="232" t="s">
        <v>249</v>
      </c>
      <c r="D116" s="232" t="s">
        <v>353</v>
      </c>
      <c r="E116" s="233" t="s">
        <v>1653</v>
      </c>
      <c r="F116" s="234" t="s">
        <v>1654</v>
      </c>
      <c r="G116" s="235" t="s">
        <v>1648</v>
      </c>
      <c r="H116" s="236">
        <v>3.2000000000000001E-2</v>
      </c>
      <c r="I116" s="237"/>
      <c r="J116" s="238">
        <f>ROUND(I116*H116,2)</f>
        <v>0</v>
      </c>
      <c r="K116" s="234" t="s">
        <v>19</v>
      </c>
      <c r="L116" s="239"/>
      <c r="M116" s="240" t="s">
        <v>19</v>
      </c>
      <c r="N116" s="241" t="s">
        <v>43</v>
      </c>
      <c r="O116" s="67"/>
      <c r="P116" s="185">
        <f>O116*H116</f>
        <v>0</v>
      </c>
      <c r="Q116" s="185">
        <v>0.25</v>
      </c>
      <c r="R116" s="185">
        <f>Q116*H116</f>
        <v>8.0000000000000002E-3</v>
      </c>
      <c r="S116" s="185">
        <v>0</v>
      </c>
      <c r="T116" s="186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87" t="s">
        <v>400</v>
      </c>
      <c r="AT116" s="187" t="s">
        <v>353</v>
      </c>
      <c r="AU116" s="187" t="s">
        <v>81</v>
      </c>
      <c r="AY116" s="20" t="s">
        <v>128</v>
      </c>
      <c r="BE116" s="188">
        <f>IF(N116="základní",J116,0)</f>
        <v>0</v>
      </c>
      <c r="BF116" s="188">
        <f>IF(N116="snížená",J116,0)</f>
        <v>0</v>
      </c>
      <c r="BG116" s="188">
        <f>IF(N116="zákl. přenesená",J116,0)</f>
        <v>0</v>
      </c>
      <c r="BH116" s="188">
        <f>IF(N116="sníž. přenesená",J116,0)</f>
        <v>0</v>
      </c>
      <c r="BI116" s="188">
        <f>IF(N116="nulová",J116,0)</f>
        <v>0</v>
      </c>
      <c r="BJ116" s="20" t="s">
        <v>79</v>
      </c>
      <c r="BK116" s="188">
        <f>ROUND(I116*H116,2)</f>
        <v>0</v>
      </c>
      <c r="BL116" s="20" t="s">
        <v>275</v>
      </c>
      <c r="BM116" s="187" t="s">
        <v>358</v>
      </c>
    </row>
    <row r="117" spans="1:65" s="2" customFormat="1">
      <c r="A117" s="37"/>
      <c r="B117" s="38"/>
      <c r="C117" s="39"/>
      <c r="D117" s="189" t="s">
        <v>136</v>
      </c>
      <c r="E117" s="39"/>
      <c r="F117" s="190" t="s">
        <v>1654</v>
      </c>
      <c r="G117" s="39"/>
      <c r="H117" s="39"/>
      <c r="I117" s="191"/>
      <c r="J117" s="39"/>
      <c r="K117" s="39"/>
      <c r="L117" s="42"/>
      <c r="M117" s="192"/>
      <c r="N117" s="193"/>
      <c r="O117" s="67"/>
      <c r="P117" s="67"/>
      <c r="Q117" s="67"/>
      <c r="R117" s="67"/>
      <c r="S117" s="67"/>
      <c r="T117" s="68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20" t="s">
        <v>136</v>
      </c>
      <c r="AU117" s="20" t="s">
        <v>81</v>
      </c>
    </row>
    <row r="118" spans="1:65" s="2" customFormat="1" ht="24.2" customHeight="1">
      <c r="A118" s="37"/>
      <c r="B118" s="38"/>
      <c r="C118" s="176" t="s">
        <v>258</v>
      </c>
      <c r="D118" s="176" t="s">
        <v>130</v>
      </c>
      <c r="E118" s="177" t="s">
        <v>1655</v>
      </c>
      <c r="F118" s="178" t="s">
        <v>1656</v>
      </c>
      <c r="G118" s="179" t="s">
        <v>571</v>
      </c>
      <c r="H118" s="180">
        <v>38</v>
      </c>
      <c r="I118" s="181"/>
      <c r="J118" s="182">
        <f>ROUND(I118*H118,2)</f>
        <v>0</v>
      </c>
      <c r="K118" s="178" t="s">
        <v>19</v>
      </c>
      <c r="L118" s="42"/>
      <c r="M118" s="183" t="s">
        <v>19</v>
      </c>
      <c r="N118" s="184" t="s">
        <v>43</v>
      </c>
      <c r="O118" s="67"/>
      <c r="P118" s="185">
        <f>O118*H118</f>
        <v>0</v>
      </c>
      <c r="Q118" s="185">
        <v>0</v>
      </c>
      <c r="R118" s="185">
        <f>Q118*H118</f>
        <v>0</v>
      </c>
      <c r="S118" s="185">
        <v>0</v>
      </c>
      <c r="T118" s="186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87" t="s">
        <v>275</v>
      </c>
      <c r="AT118" s="187" t="s">
        <v>130</v>
      </c>
      <c r="AU118" s="187" t="s">
        <v>81</v>
      </c>
      <c r="AY118" s="20" t="s">
        <v>128</v>
      </c>
      <c r="BE118" s="188">
        <f>IF(N118="základní",J118,0)</f>
        <v>0</v>
      </c>
      <c r="BF118" s="188">
        <f>IF(N118="snížená",J118,0)</f>
        <v>0</v>
      </c>
      <c r="BG118" s="188">
        <f>IF(N118="zákl. přenesená",J118,0)</f>
        <v>0</v>
      </c>
      <c r="BH118" s="188">
        <f>IF(N118="sníž. přenesená",J118,0)</f>
        <v>0</v>
      </c>
      <c r="BI118" s="188">
        <f>IF(N118="nulová",J118,0)</f>
        <v>0</v>
      </c>
      <c r="BJ118" s="20" t="s">
        <v>79</v>
      </c>
      <c r="BK118" s="188">
        <f>ROUND(I118*H118,2)</f>
        <v>0</v>
      </c>
      <c r="BL118" s="20" t="s">
        <v>275</v>
      </c>
      <c r="BM118" s="187" t="s">
        <v>373</v>
      </c>
    </row>
    <row r="119" spans="1:65" s="2" customFormat="1" ht="19.5">
      <c r="A119" s="37"/>
      <c r="B119" s="38"/>
      <c r="C119" s="39"/>
      <c r="D119" s="189" t="s">
        <v>136</v>
      </c>
      <c r="E119" s="39"/>
      <c r="F119" s="190" t="s">
        <v>1656</v>
      </c>
      <c r="G119" s="39"/>
      <c r="H119" s="39"/>
      <c r="I119" s="191"/>
      <c r="J119" s="39"/>
      <c r="K119" s="39"/>
      <c r="L119" s="42"/>
      <c r="M119" s="192"/>
      <c r="N119" s="193"/>
      <c r="O119" s="67"/>
      <c r="P119" s="67"/>
      <c r="Q119" s="67"/>
      <c r="R119" s="67"/>
      <c r="S119" s="67"/>
      <c r="T119" s="68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20" t="s">
        <v>136</v>
      </c>
      <c r="AU119" s="20" t="s">
        <v>81</v>
      </c>
    </row>
    <row r="120" spans="1:65" s="2" customFormat="1" ht="16.5" customHeight="1">
      <c r="A120" s="37"/>
      <c r="B120" s="38"/>
      <c r="C120" s="232" t="s">
        <v>8</v>
      </c>
      <c r="D120" s="232" t="s">
        <v>353</v>
      </c>
      <c r="E120" s="233" t="s">
        <v>1657</v>
      </c>
      <c r="F120" s="234" t="s">
        <v>1658</v>
      </c>
      <c r="G120" s="235" t="s">
        <v>1648</v>
      </c>
      <c r="H120" s="236">
        <v>4.3999999999999997E-2</v>
      </c>
      <c r="I120" s="237"/>
      <c r="J120" s="238">
        <f>ROUND(I120*H120,2)</f>
        <v>0</v>
      </c>
      <c r="K120" s="234" t="s">
        <v>19</v>
      </c>
      <c r="L120" s="239"/>
      <c r="M120" s="240" t="s">
        <v>19</v>
      </c>
      <c r="N120" s="241" t="s">
        <v>43</v>
      </c>
      <c r="O120" s="67"/>
      <c r="P120" s="185">
        <f>O120*H120</f>
        <v>0</v>
      </c>
      <c r="Q120" s="185">
        <v>0.77</v>
      </c>
      <c r="R120" s="185">
        <f>Q120*H120</f>
        <v>3.388E-2</v>
      </c>
      <c r="S120" s="185">
        <v>0</v>
      </c>
      <c r="T120" s="186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87" t="s">
        <v>400</v>
      </c>
      <c r="AT120" s="187" t="s">
        <v>353</v>
      </c>
      <c r="AU120" s="187" t="s">
        <v>81</v>
      </c>
      <c r="AY120" s="20" t="s">
        <v>128</v>
      </c>
      <c r="BE120" s="188">
        <f>IF(N120="základní",J120,0)</f>
        <v>0</v>
      </c>
      <c r="BF120" s="188">
        <f>IF(N120="snížená",J120,0)</f>
        <v>0</v>
      </c>
      <c r="BG120" s="188">
        <f>IF(N120="zákl. přenesená",J120,0)</f>
        <v>0</v>
      </c>
      <c r="BH120" s="188">
        <f>IF(N120="sníž. přenesená",J120,0)</f>
        <v>0</v>
      </c>
      <c r="BI120" s="188">
        <f>IF(N120="nulová",J120,0)</f>
        <v>0</v>
      </c>
      <c r="BJ120" s="20" t="s">
        <v>79</v>
      </c>
      <c r="BK120" s="188">
        <f>ROUND(I120*H120,2)</f>
        <v>0</v>
      </c>
      <c r="BL120" s="20" t="s">
        <v>275</v>
      </c>
      <c r="BM120" s="187" t="s">
        <v>387</v>
      </c>
    </row>
    <row r="121" spans="1:65" s="2" customFormat="1">
      <c r="A121" s="37"/>
      <c r="B121" s="38"/>
      <c r="C121" s="39"/>
      <c r="D121" s="189" t="s">
        <v>136</v>
      </c>
      <c r="E121" s="39"/>
      <c r="F121" s="190" t="s">
        <v>1658</v>
      </c>
      <c r="G121" s="39"/>
      <c r="H121" s="39"/>
      <c r="I121" s="191"/>
      <c r="J121" s="39"/>
      <c r="K121" s="39"/>
      <c r="L121" s="42"/>
      <c r="M121" s="192"/>
      <c r="N121" s="193"/>
      <c r="O121" s="67"/>
      <c r="P121" s="67"/>
      <c r="Q121" s="67"/>
      <c r="R121" s="67"/>
      <c r="S121" s="67"/>
      <c r="T121" s="68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20" t="s">
        <v>136</v>
      </c>
      <c r="AU121" s="20" t="s">
        <v>81</v>
      </c>
    </row>
    <row r="122" spans="1:65" s="2" customFormat="1" ht="19.5">
      <c r="A122" s="37"/>
      <c r="B122" s="38"/>
      <c r="C122" s="39"/>
      <c r="D122" s="189" t="s">
        <v>928</v>
      </c>
      <c r="E122" s="39"/>
      <c r="F122" s="254" t="s">
        <v>1659</v>
      </c>
      <c r="G122" s="39"/>
      <c r="H122" s="39"/>
      <c r="I122" s="191"/>
      <c r="J122" s="39"/>
      <c r="K122" s="39"/>
      <c r="L122" s="42"/>
      <c r="M122" s="192"/>
      <c r="N122" s="193"/>
      <c r="O122" s="67"/>
      <c r="P122" s="67"/>
      <c r="Q122" s="67"/>
      <c r="R122" s="67"/>
      <c r="S122" s="67"/>
      <c r="T122" s="68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20" t="s">
        <v>928</v>
      </c>
      <c r="AU122" s="20" t="s">
        <v>81</v>
      </c>
    </row>
    <row r="123" spans="1:65" s="2" customFormat="1" ht="24.2" customHeight="1">
      <c r="A123" s="37"/>
      <c r="B123" s="38"/>
      <c r="C123" s="176" t="s">
        <v>275</v>
      </c>
      <c r="D123" s="176" t="s">
        <v>130</v>
      </c>
      <c r="E123" s="177" t="s">
        <v>1660</v>
      </c>
      <c r="F123" s="178" t="s">
        <v>1661</v>
      </c>
      <c r="G123" s="179" t="s">
        <v>376</v>
      </c>
      <c r="H123" s="180">
        <v>58</v>
      </c>
      <c r="I123" s="181"/>
      <c r="J123" s="182">
        <f>ROUND(I123*H123,2)</f>
        <v>0</v>
      </c>
      <c r="K123" s="178" t="s">
        <v>19</v>
      </c>
      <c r="L123" s="42"/>
      <c r="M123" s="183" t="s">
        <v>19</v>
      </c>
      <c r="N123" s="184" t="s">
        <v>43</v>
      </c>
      <c r="O123" s="67"/>
      <c r="P123" s="185">
        <f>O123*H123</f>
        <v>0</v>
      </c>
      <c r="Q123" s="185">
        <v>0</v>
      </c>
      <c r="R123" s="185">
        <f>Q123*H123</f>
        <v>0</v>
      </c>
      <c r="S123" s="185">
        <v>0</v>
      </c>
      <c r="T123" s="186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7" t="s">
        <v>275</v>
      </c>
      <c r="AT123" s="187" t="s">
        <v>130</v>
      </c>
      <c r="AU123" s="187" t="s">
        <v>81</v>
      </c>
      <c r="AY123" s="20" t="s">
        <v>128</v>
      </c>
      <c r="BE123" s="188">
        <f>IF(N123="základní",J123,0)</f>
        <v>0</v>
      </c>
      <c r="BF123" s="188">
        <f>IF(N123="snížená",J123,0)</f>
        <v>0</v>
      </c>
      <c r="BG123" s="188">
        <f>IF(N123="zákl. přenesená",J123,0)</f>
        <v>0</v>
      </c>
      <c r="BH123" s="188">
        <f>IF(N123="sníž. přenesená",J123,0)</f>
        <v>0</v>
      </c>
      <c r="BI123" s="188">
        <f>IF(N123="nulová",J123,0)</f>
        <v>0</v>
      </c>
      <c r="BJ123" s="20" t="s">
        <v>79</v>
      </c>
      <c r="BK123" s="188">
        <f>ROUND(I123*H123,2)</f>
        <v>0</v>
      </c>
      <c r="BL123" s="20" t="s">
        <v>275</v>
      </c>
      <c r="BM123" s="187" t="s">
        <v>400</v>
      </c>
    </row>
    <row r="124" spans="1:65" s="2" customFormat="1">
      <c r="A124" s="37"/>
      <c r="B124" s="38"/>
      <c r="C124" s="39"/>
      <c r="D124" s="189" t="s">
        <v>136</v>
      </c>
      <c r="E124" s="39"/>
      <c r="F124" s="190" t="s">
        <v>1661</v>
      </c>
      <c r="G124" s="39"/>
      <c r="H124" s="39"/>
      <c r="I124" s="191"/>
      <c r="J124" s="39"/>
      <c r="K124" s="39"/>
      <c r="L124" s="42"/>
      <c r="M124" s="192"/>
      <c r="N124" s="193"/>
      <c r="O124" s="67"/>
      <c r="P124" s="67"/>
      <c r="Q124" s="67"/>
      <c r="R124" s="67"/>
      <c r="S124" s="67"/>
      <c r="T124" s="68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20" t="s">
        <v>136</v>
      </c>
      <c r="AU124" s="20" t="s">
        <v>81</v>
      </c>
    </row>
    <row r="125" spans="1:65" s="2" customFormat="1" ht="24.2" customHeight="1">
      <c r="A125" s="37"/>
      <c r="B125" s="38"/>
      <c r="C125" s="176" t="s">
        <v>286</v>
      </c>
      <c r="D125" s="176" t="s">
        <v>130</v>
      </c>
      <c r="E125" s="177" t="s">
        <v>1662</v>
      </c>
      <c r="F125" s="178" t="s">
        <v>1663</v>
      </c>
      <c r="G125" s="179" t="s">
        <v>376</v>
      </c>
      <c r="H125" s="180">
        <v>5</v>
      </c>
      <c r="I125" s="181"/>
      <c r="J125" s="182">
        <f>ROUND(I125*H125,2)</f>
        <v>0</v>
      </c>
      <c r="K125" s="178" t="s">
        <v>19</v>
      </c>
      <c r="L125" s="42"/>
      <c r="M125" s="183" t="s">
        <v>19</v>
      </c>
      <c r="N125" s="184" t="s">
        <v>43</v>
      </c>
      <c r="O125" s="67"/>
      <c r="P125" s="185">
        <f>O125*H125</f>
        <v>0</v>
      </c>
      <c r="Q125" s="185">
        <v>0</v>
      </c>
      <c r="R125" s="185">
        <f>Q125*H125</f>
        <v>0</v>
      </c>
      <c r="S125" s="185">
        <v>0</v>
      </c>
      <c r="T125" s="186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7" t="s">
        <v>275</v>
      </c>
      <c r="AT125" s="187" t="s">
        <v>130</v>
      </c>
      <c r="AU125" s="187" t="s">
        <v>81</v>
      </c>
      <c r="AY125" s="20" t="s">
        <v>128</v>
      </c>
      <c r="BE125" s="188">
        <f>IF(N125="základní",J125,0)</f>
        <v>0</v>
      </c>
      <c r="BF125" s="188">
        <f>IF(N125="snížená",J125,0)</f>
        <v>0</v>
      </c>
      <c r="BG125" s="188">
        <f>IF(N125="zákl. přenesená",J125,0)</f>
        <v>0</v>
      </c>
      <c r="BH125" s="188">
        <f>IF(N125="sníž. přenesená",J125,0)</f>
        <v>0</v>
      </c>
      <c r="BI125" s="188">
        <f>IF(N125="nulová",J125,0)</f>
        <v>0</v>
      </c>
      <c r="BJ125" s="20" t="s">
        <v>79</v>
      </c>
      <c r="BK125" s="188">
        <f>ROUND(I125*H125,2)</f>
        <v>0</v>
      </c>
      <c r="BL125" s="20" t="s">
        <v>275</v>
      </c>
      <c r="BM125" s="187" t="s">
        <v>412</v>
      </c>
    </row>
    <row r="126" spans="1:65" s="2" customFormat="1">
      <c r="A126" s="37"/>
      <c r="B126" s="38"/>
      <c r="C126" s="39"/>
      <c r="D126" s="189" t="s">
        <v>136</v>
      </c>
      <c r="E126" s="39"/>
      <c r="F126" s="190" t="s">
        <v>1663</v>
      </c>
      <c r="G126" s="39"/>
      <c r="H126" s="39"/>
      <c r="I126" s="191"/>
      <c r="J126" s="39"/>
      <c r="K126" s="39"/>
      <c r="L126" s="42"/>
      <c r="M126" s="192"/>
      <c r="N126" s="193"/>
      <c r="O126" s="67"/>
      <c r="P126" s="67"/>
      <c r="Q126" s="67"/>
      <c r="R126" s="67"/>
      <c r="S126" s="67"/>
      <c r="T126" s="68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20" t="s">
        <v>136</v>
      </c>
      <c r="AU126" s="20" t="s">
        <v>81</v>
      </c>
    </row>
    <row r="127" spans="1:65" s="2" customFormat="1" ht="24.2" customHeight="1">
      <c r="A127" s="37"/>
      <c r="B127" s="38"/>
      <c r="C127" s="176" t="s">
        <v>292</v>
      </c>
      <c r="D127" s="176" t="s">
        <v>130</v>
      </c>
      <c r="E127" s="177" t="s">
        <v>1664</v>
      </c>
      <c r="F127" s="178" t="s">
        <v>1665</v>
      </c>
      <c r="G127" s="179" t="s">
        <v>376</v>
      </c>
      <c r="H127" s="180">
        <v>10</v>
      </c>
      <c r="I127" s="181"/>
      <c r="J127" s="182">
        <f>ROUND(I127*H127,2)</f>
        <v>0</v>
      </c>
      <c r="K127" s="178" t="s">
        <v>19</v>
      </c>
      <c r="L127" s="42"/>
      <c r="M127" s="183" t="s">
        <v>19</v>
      </c>
      <c r="N127" s="184" t="s">
        <v>43</v>
      </c>
      <c r="O127" s="67"/>
      <c r="P127" s="185">
        <f>O127*H127</f>
        <v>0</v>
      </c>
      <c r="Q127" s="185">
        <v>0</v>
      </c>
      <c r="R127" s="185">
        <f>Q127*H127</f>
        <v>0</v>
      </c>
      <c r="S127" s="185">
        <v>0</v>
      </c>
      <c r="T127" s="186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7" t="s">
        <v>275</v>
      </c>
      <c r="AT127" s="187" t="s">
        <v>130</v>
      </c>
      <c r="AU127" s="187" t="s">
        <v>81</v>
      </c>
      <c r="AY127" s="20" t="s">
        <v>128</v>
      </c>
      <c r="BE127" s="188">
        <f>IF(N127="základní",J127,0)</f>
        <v>0</v>
      </c>
      <c r="BF127" s="188">
        <f>IF(N127="snížená",J127,0)</f>
        <v>0</v>
      </c>
      <c r="BG127" s="188">
        <f>IF(N127="zákl. přenesená",J127,0)</f>
        <v>0</v>
      </c>
      <c r="BH127" s="188">
        <f>IF(N127="sníž. přenesená",J127,0)</f>
        <v>0</v>
      </c>
      <c r="BI127" s="188">
        <f>IF(N127="nulová",J127,0)</f>
        <v>0</v>
      </c>
      <c r="BJ127" s="20" t="s">
        <v>79</v>
      </c>
      <c r="BK127" s="188">
        <f>ROUND(I127*H127,2)</f>
        <v>0</v>
      </c>
      <c r="BL127" s="20" t="s">
        <v>275</v>
      </c>
      <c r="BM127" s="187" t="s">
        <v>425</v>
      </c>
    </row>
    <row r="128" spans="1:65" s="2" customFormat="1">
      <c r="A128" s="37"/>
      <c r="B128" s="38"/>
      <c r="C128" s="39"/>
      <c r="D128" s="189" t="s">
        <v>136</v>
      </c>
      <c r="E128" s="39"/>
      <c r="F128" s="190" t="s">
        <v>1665</v>
      </c>
      <c r="G128" s="39"/>
      <c r="H128" s="39"/>
      <c r="I128" s="191"/>
      <c r="J128" s="39"/>
      <c r="K128" s="39"/>
      <c r="L128" s="42"/>
      <c r="M128" s="192"/>
      <c r="N128" s="193"/>
      <c r="O128" s="67"/>
      <c r="P128" s="67"/>
      <c r="Q128" s="67"/>
      <c r="R128" s="67"/>
      <c r="S128" s="67"/>
      <c r="T128" s="68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20" t="s">
        <v>136</v>
      </c>
      <c r="AU128" s="20" t="s">
        <v>81</v>
      </c>
    </row>
    <row r="129" spans="1:65" s="2" customFormat="1" ht="24.2" customHeight="1">
      <c r="A129" s="37"/>
      <c r="B129" s="38"/>
      <c r="C129" s="176" t="s">
        <v>302</v>
      </c>
      <c r="D129" s="176" t="s">
        <v>130</v>
      </c>
      <c r="E129" s="177" t="s">
        <v>1666</v>
      </c>
      <c r="F129" s="178" t="s">
        <v>1667</v>
      </c>
      <c r="G129" s="179" t="s">
        <v>376</v>
      </c>
      <c r="H129" s="180">
        <v>2</v>
      </c>
      <c r="I129" s="181"/>
      <c r="J129" s="182">
        <f>ROUND(I129*H129,2)</f>
        <v>0</v>
      </c>
      <c r="K129" s="178" t="s">
        <v>19</v>
      </c>
      <c r="L129" s="42"/>
      <c r="M129" s="183" t="s">
        <v>19</v>
      </c>
      <c r="N129" s="184" t="s">
        <v>43</v>
      </c>
      <c r="O129" s="67"/>
      <c r="P129" s="185">
        <f>O129*H129</f>
        <v>0</v>
      </c>
      <c r="Q129" s="185">
        <v>0</v>
      </c>
      <c r="R129" s="185">
        <f>Q129*H129</f>
        <v>0</v>
      </c>
      <c r="S129" s="185">
        <v>0</v>
      </c>
      <c r="T129" s="186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7" t="s">
        <v>275</v>
      </c>
      <c r="AT129" s="187" t="s">
        <v>130</v>
      </c>
      <c r="AU129" s="187" t="s">
        <v>81</v>
      </c>
      <c r="AY129" s="20" t="s">
        <v>128</v>
      </c>
      <c r="BE129" s="188">
        <f>IF(N129="základní",J129,0)</f>
        <v>0</v>
      </c>
      <c r="BF129" s="188">
        <f>IF(N129="snížená",J129,0)</f>
        <v>0</v>
      </c>
      <c r="BG129" s="188">
        <f>IF(N129="zákl. přenesená",J129,0)</f>
        <v>0</v>
      </c>
      <c r="BH129" s="188">
        <f>IF(N129="sníž. přenesená",J129,0)</f>
        <v>0</v>
      </c>
      <c r="BI129" s="188">
        <f>IF(N129="nulová",J129,0)</f>
        <v>0</v>
      </c>
      <c r="BJ129" s="20" t="s">
        <v>79</v>
      </c>
      <c r="BK129" s="188">
        <f>ROUND(I129*H129,2)</f>
        <v>0</v>
      </c>
      <c r="BL129" s="20" t="s">
        <v>275</v>
      </c>
      <c r="BM129" s="187" t="s">
        <v>438</v>
      </c>
    </row>
    <row r="130" spans="1:65" s="2" customFormat="1">
      <c r="A130" s="37"/>
      <c r="B130" s="38"/>
      <c r="C130" s="39"/>
      <c r="D130" s="189" t="s">
        <v>136</v>
      </c>
      <c r="E130" s="39"/>
      <c r="F130" s="190" t="s">
        <v>1667</v>
      </c>
      <c r="G130" s="39"/>
      <c r="H130" s="39"/>
      <c r="I130" s="191"/>
      <c r="J130" s="39"/>
      <c r="K130" s="39"/>
      <c r="L130" s="42"/>
      <c r="M130" s="192"/>
      <c r="N130" s="193"/>
      <c r="O130" s="67"/>
      <c r="P130" s="67"/>
      <c r="Q130" s="67"/>
      <c r="R130" s="67"/>
      <c r="S130" s="67"/>
      <c r="T130" s="68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20" t="s">
        <v>136</v>
      </c>
      <c r="AU130" s="20" t="s">
        <v>81</v>
      </c>
    </row>
    <row r="131" spans="1:65" s="2" customFormat="1" ht="21.75" customHeight="1">
      <c r="A131" s="37"/>
      <c r="B131" s="38"/>
      <c r="C131" s="176" t="s">
        <v>312</v>
      </c>
      <c r="D131" s="176" t="s">
        <v>130</v>
      </c>
      <c r="E131" s="177" t="s">
        <v>1668</v>
      </c>
      <c r="F131" s="178" t="s">
        <v>1669</v>
      </c>
      <c r="G131" s="179" t="s">
        <v>376</v>
      </c>
      <c r="H131" s="180">
        <v>1</v>
      </c>
      <c r="I131" s="181"/>
      <c r="J131" s="182">
        <f>ROUND(I131*H131,2)</f>
        <v>0</v>
      </c>
      <c r="K131" s="178" t="s">
        <v>19</v>
      </c>
      <c r="L131" s="42"/>
      <c r="M131" s="183" t="s">
        <v>19</v>
      </c>
      <c r="N131" s="184" t="s">
        <v>43</v>
      </c>
      <c r="O131" s="67"/>
      <c r="P131" s="185">
        <f>O131*H131</f>
        <v>0</v>
      </c>
      <c r="Q131" s="185">
        <v>0</v>
      </c>
      <c r="R131" s="185">
        <f>Q131*H131</f>
        <v>0</v>
      </c>
      <c r="S131" s="185">
        <v>0</v>
      </c>
      <c r="T131" s="186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7" t="s">
        <v>275</v>
      </c>
      <c r="AT131" s="187" t="s">
        <v>130</v>
      </c>
      <c r="AU131" s="187" t="s">
        <v>81</v>
      </c>
      <c r="AY131" s="20" t="s">
        <v>128</v>
      </c>
      <c r="BE131" s="188">
        <f>IF(N131="základní",J131,0)</f>
        <v>0</v>
      </c>
      <c r="BF131" s="188">
        <f>IF(N131="snížená",J131,0)</f>
        <v>0</v>
      </c>
      <c r="BG131" s="188">
        <f>IF(N131="zákl. přenesená",J131,0)</f>
        <v>0</v>
      </c>
      <c r="BH131" s="188">
        <f>IF(N131="sníž. přenesená",J131,0)</f>
        <v>0</v>
      </c>
      <c r="BI131" s="188">
        <f>IF(N131="nulová",J131,0)</f>
        <v>0</v>
      </c>
      <c r="BJ131" s="20" t="s">
        <v>79</v>
      </c>
      <c r="BK131" s="188">
        <f>ROUND(I131*H131,2)</f>
        <v>0</v>
      </c>
      <c r="BL131" s="20" t="s">
        <v>275</v>
      </c>
      <c r="BM131" s="187" t="s">
        <v>450</v>
      </c>
    </row>
    <row r="132" spans="1:65" s="2" customFormat="1">
      <c r="A132" s="37"/>
      <c r="B132" s="38"/>
      <c r="C132" s="39"/>
      <c r="D132" s="189" t="s">
        <v>136</v>
      </c>
      <c r="E132" s="39"/>
      <c r="F132" s="190" t="s">
        <v>1669</v>
      </c>
      <c r="G132" s="39"/>
      <c r="H132" s="39"/>
      <c r="I132" s="191"/>
      <c r="J132" s="39"/>
      <c r="K132" s="39"/>
      <c r="L132" s="42"/>
      <c r="M132" s="192"/>
      <c r="N132" s="193"/>
      <c r="O132" s="67"/>
      <c r="P132" s="67"/>
      <c r="Q132" s="67"/>
      <c r="R132" s="67"/>
      <c r="S132" s="67"/>
      <c r="T132" s="68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20" t="s">
        <v>136</v>
      </c>
      <c r="AU132" s="20" t="s">
        <v>81</v>
      </c>
    </row>
    <row r="133" spans="1:65" s="2" customFormat="1" ht="16.5" customHeight="1">
      <c r="A133" s="37"/>
      <c r="B133" s="38"/>
      <c r="C133" s="232" t="s">
        <v>7</v>
      </c>
      <c r="D133" s="232" t="s">
        <v>353</v>
      </c>
      <c r="E133" s="233" t="s">
        <v>1670</v>
      </c>
      <c r="F133" s="234" t="s">
        <v>1671</v>
      </c>
      <c r="G133" s="235" t="s">
        <v>376</v>
      </c>
      <c r="H133" s="236">
        <v>1</v>
      </c>
      <c r="I133" s="237"/>
      <c r="J133" s="238">
        <f>ROUND(I133*H133,2)</f>
        <v>0</v>
      </c>
      <c r="K133" s="234" t="s">
        <v>19</v>
      </c>
      <c r="L133" s="239"/>
      <c r="M133" s="240" t="s">
        <v>19</v>
      </c>
      <c r="N133" s="241" t="s">
        <v>43</v>
      </c>
      <c r="O133" s="67"/>
      <c r="P133" s="185">
        <f>O133*H133</f>
        <v>0</v>
      </c>
      <c r="Q133" s="185">
        <v>1.5E-3</v>
      </c>
      <c r="R133" s="185">
        <f>Q133*H133</f>
        <v>1.5E-3</v>
      </c>
      <c r="S133" s="185">
        <v>0</v>
      </c>
      <c r="T133" s="186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7" t="s">
        <v>400</v>
      </c>
      <c r="AT133" s="187" t="s">
        <v>353</v>
      </c>
      <c r="AU133" s="187" t="s">
        <v>81</v>
      </c>
      <c r="AY133" s="20" t="s">
        <v>128</v>
      </c>
      <c r="BE133" s="188">
        <f>IF(N133="základní",J133,0)</f>
        <v>0</v>
      </c>
      <c r="BF133" s="188">
        <f>IF(N133="snížená",J133,0)</f>
        <v>0</v>
      </c>
      <c r="BG133" s="188">
        <f>IF(N133="zákl. přenesená",J133,0)</f>
        <v>0</v>
      </c>
      <c r="BH133" s="188">
        <f>IF(N133="sníž. přenesená",J133,0)</f>
        <v>0</v>
      </c>
      <c r="BI133" s="188">
        <f>IF(N133="nulová",J133,0)</f>
        <v>0</v>
      </c>
      <c r="BJ133" s="20" t="s">
        <v>79</v>
      </c>
      <c r="BK133" s="188">
        <f>ROUND(I133*H133,2)</f>
        <v>0</v>
      </c>
      <c r="BL133" s="20" t="s">
        <v>275</v>
      </c>
      <c r="BM133" s="187" t="s">
        <v>465</v>
      </c>
    </row>
    <row r="134" spans="1:65" s="2" customFormat="1">
      <c r="A134" s="37"/>
      <c r="B134" s="38"/>
      <c r="C134" s="39"/>
      <c r="D134" s="189" t="s">
        <v>136</v>
      </c>
      <c r="E134" s="39"/>
      <c r="F134" s="190" t="s">
        <v>1671</v>
      </c>
      <c r="G134" s="39"/>
      <c r="H134" s="39"/>
      <c r="I134" s="191"/>
      <c r="J134" s="39"/>
      <c r="K134" s="39"/>
      <c r="L134" s="42"/>
      <c r="M134" s="192"/>
      <c r="N134" s="193"/>
      <c r="O134" s="67"/>
      <c r="P134" s="67"/>
      <c r="Q134" s="67"/>
      <c r="R134" s="67"/>
      <c r="S134" s="67"/>
      <c r="T134" s="68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20" t="s">
        <v>136</v>
      </c>
      <c r="AU134" s="20" t="s">
        <v>81</v>
      </c>
    </row>
    <row r="135" spans="1:65" s="2" customFormat="1" ht="21.75" customHeight="1">
      <c r="A135" s="37"/>
      <c r="B135" s="38"/>
      <c r="C135" s="176" t="s">
        <v>327</v>
      </c>
      <c r="D135" s="176" t="s">
        <v>130</v>
      </c>
      <c r="E135" s="177" t="s">
        <v>1672</v>
      </c>
      <c r="F135" s="178" t="s">
        <v>1673</v>
      </c>
      <c r="G135" s="179" t="s">
        <v>376</v>
      </c>
      <c r="H135" s="180">
        <v>1</v>
      </c>
      <c r="I135" s="181"/>
      <c r="J135" s="182">
        <f>ROUND(I135*H135,2)</f>
        <v>0</v>
      </c>
      <c r="K135" s="178" t="s">
        <v>19</v>
      </c>
      <c r="L135" s="42"/>
      <c r="M135" s="183" t="s">
        <v>19</v>
      </c>
      <c r="N135" s="184" t="s">
        <v>43</v>
      </c>
      <c r="O135" s="67"/>
      <c r="P135" s="185">
        <f>O135*H135</f>
        <v>0</v>
      </c>
      <c r="Q135" s="185">
        <v>0</v>
      </c>
      <c r="R135" s="185">
        <f>Q135*H135</f>
        <v>0</v>
      </c>
      <c r="S135" s="185">
        <v>0</v>
      </c>
      <c r="T135" s="186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7" t="s">
        <v>275</v>
      </c>
      <c r="AT135" s="187" t="s">
        <v>130</v>
      </c>
      <c r="AU135" s="187" t="s">
        <v>81</v>
      </c>
      <c r="AY135" s="20" t="s">
        <v>128</v>
      </c>
      <c r="BE135" s="188">
        <f>IF(N135="základní",J135,0)</f>
        <v>0</v>
      </c>
      <c r="BF135" s="188">
        <f>IF(N135="snížená",J135,0)</f>
        <v>0</v>
      </c>
      <c r="BG135" s="188">
        <f>IF(N135="zákl. přenesená",J135,0)</f>
        <v>0</v>
      </c>
      <c r="BH135" s="188">
        <f>IF(N135="sníž. přenesená",J135,0)</f>
        <v>0</v>
      </c>
      <c r="BI135" s="188">
        <f>IF(N135="nulová",J135,0)</f>
        <v>0</v>
      </c>
      <c r="BJ135" s="20" t="s">
        <v>79</v>
      </c>
      <c r="BK135" s="188">
        <f>ROUND(I135*H135,2)</f>
        <v>0</v>
      </c>
      <c r="BL135" s="20" t="s">
        <v>275</v>
      </c>
      <c r="BM135" s="187" t="s">
        <v>482</v>
      </c>
    </row>
    <row r="136" spans="1:65" s="2" customFormat="1">
      <c r="A136" s="37"/>
      <c r="B136" s="38"/>
      <c r="C136" s="39"/>
      <c r="D136" s="189" t="s">
        <v>136</v>
      </c>
      <c r="E136" s="39"/>
      <c r="F136" s="190" t="s">
        <v>1673</v>
      </c>
      <c r="G136" s="39"/>
      <c r="H136" s="39"/>
      <c r="I136" s="191"/>
      <c r="J136" s="39"/>
      <c r="K136" s="39"/>
      <c r="L136" s="42"/>
      <c r="M136" s="192"/>
      <c r="N136" s="193"/>
      <c r="O136" s="67"/>
      <c r="P136" s="67"/>
      <c r="Q136" s="67"/>
      <c r="R136" s="67"/>
      <c r="S136" s="67"/>
      <c r="T136" s="68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20" t="s">
        <v>136</v>
      </c>
      <c r="AU136" s="20" t="s">
        <v>81</v>
      </c>
    </row>
    <row r="137" spans="1:65" s="2" customFormat="1" ht="16.5" customHeight="1">
      <c r="A137" s="37"/>
      <c r="B137" s="38"/>
      <c r="C137" s="232" t="s">
        <v>338</v>
      </c>
      <c r="D137" s="232" t="s">
        <v>353</v>
      </c>
      <c r="E137" s="233" t="s">
        <v>1674</v>
      </c>
      <c r="F137" s="234" t="s">
        <v>1675</v>
      </c>
      <c r="G137" s="235" t="s">
        <v>376</v>
      </c>
      <c r="H137" s="236">
        <v>1</v>
      </c>
      <c r="I137" s="237"/>
      <c r="J137" s="238">
        <f>ROUND(I137*H137,2)</f>
        <v>0</v>
      </c>
      <c r="K137" s="234" t="s">
        <v>19</v>
      </c>
      <c r="L137" s="239"/>
      <c r="M137" s="240" t="s">
        <v>19</v>
      </c>
      <c r="N137" s="241" t="s">
        <v>43</v>
      </c>
      <c r="O137" s="67"/>
      <c r="P137" s="185">
        <f>O137*H137</f>
        <v>0</v>
      </c>
      <c r="Q137" s="185">
        <v>0</v>
      </c>
      <c r="R137" s="185">
        <f>Q137*H137</f>
        <v>0</v>
      </c>
      <c r="S137" s="185">
        <v>0</v>
      </c>
      <c r="T137" s="186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7" t="s">
        <v>400</v>
      </c>
      <c r="AT137" s="187" t="s">
        <v>353</v>
      </c>
      <c r="AU137" s="187" t="s">
        <v>81</v>
      </c>
      <c r="AY137" s="20" t="s">
        <v>128</v>
      </c>
      <c r="BE137" s="188">
        <f>IF(N137="základní",J137,0)</f>
        <v>0</v>
      </c>
      <c r="BF137" s="188">
        <f>IF(N137="snížená",J137,0)</f>
        <v>0</v>
      </c>
      <c r="BG137" s="188">
        <f>IF(N137="zákl. přenesená",J137,0)</f>
        <v>0</v>
      </c>
      <c r="BH137" s="188">
        <f>IF(N137="sníž. přenesená",J137,0)</f>
        <v>0</v>
      </c>
      <c r="BI137" s="188">
        <f>IF(N137="nulová",J137,0)</f>
        <v>0</v>
      </c>
      <c r="BJ137" s="20" t="s">
        <v>79</v>
      </c>
      <c r="BK137" s="188">
        <f>ROUND(I137*H137,2)</f>
        <v>0</v>
      </c>
      <c r="BL137" s="20" t="s">
        <v>275</v>
      </c>
      <c r="BM137" s="187" t="s">
        <v>494</v>
      </c>
    </row>
    <row r="138" spans="1:65" s="2" customFormat="1">
      <c r="A138" s="37"/>
      <c r="B138" s="38"/>
      <c r="C138" s="39"/>
      <c r="D138" s="189" t="s">
        <v>136</v>
      </c>
      <c r="E138" s="39"/>
      <c r="F138" s="190" t="s">
        <v>1675</v>
      </c>
      <c r="G138" s="39"/>
      <c r="H138" s="39"/>
      <c r="I138" s="191"/>
      <c r="J138" s="39"/>
      <c r="K138" s="39"/>
      <c r="L138" s="42"/>
      <c r="M138" s="192"/>
      <c r="N138" s="193"/>
      <c r="O138" s="67"/>
      <c r="P138" s="67"/>
      <c r="Q138" s="67"/>
      <c r="R138" s="67"/>
      <c r="S138" s="67"/>
      <c r="T138" s="68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20" t="s">
        <v>136</v>
      </c>
      <c r="AU138" s="20" t="s">
        <v>81</v>
      </c>
    </row>
    <row r="139" spans="1:65" s="2" customFormat="1" ht="24.2" customHeight="1">
      <c r="A139" s="37"/>
      <c r="B139" s="38"/>
      <c r="C139" s="176" t="s">
        <v>346</v>
      </c>
      <c r="D139" s="176" t="s">
        <v>130</v>
      </c>
      <c r="E139" s="177" t="s">
        <v>1676</v>
      </c>
      <c r="F139" s="178" t="s">
        <v>1677</v>
      </c>
      <c r="G139" s="179" t="s">
        <v>376</v>
      </c>
      <c r="H139" s="180">
        <v>1</v>
      </c>
      <c r="I139" s="181"/>
      <c r="J139" s="182">
        <f>ROUND(I139*H139,2)</f>
        <v>0</v>
      </c>
      <c r="K139" s="178" t="s">
        <v>19</v>
      </c>
      <c r="L139" s="42"/>
      <c r="M139" s="183" t="s">
        <v>19</v>
      </c>
      <c r="N139" s="184" t="s">
        <v>43</v>
      </c>
      <c r="O139" s="67"/>
      <c r="P139" s="185">
        <f>O139*H139</f>
        <v>0</v>
      </c>
      <c r="Q139" s="185">
        <v>0</v>
      </c>
      <c r="R139" s="185">
        <f>Q139*H139</f>
        <v>0</v>
      </c>
      <c r="S139" s="185">
        <v>0</v>
      </c>
      <c r="T139" s="186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7" t="s">
        <v>275</v>
      </c>
      <c r="AT139" s="187" t="s">
        <v>130</v>
      </c>
      <c r="AU139" s="187" t="s">
        <v>81</v>
      </c>
      <c r="AY139" s="20" t="s">
        <v>128</v>
      </c>
      <c r="BE139" s="188">
        <f>IF(N139="základní",J139,0)</f>
        <v>0</v>
      </c>
      <c r="BF139" s="188">
        <f>IF(N139="snížená",J139,0)</f>
        <v>0</v>
      </c>
      <c r="BG139" s="188">
        <f>IF(N139="zákl. přenesená",J139,0)</f>
        <v>0</v>
      </c>
      <c r="BH139" s="188">
        <f>IF(N139="sníž. přenesená",J139,0)</f>
        <v>0</v>
      </c>
      <c r="BI139" s="188">
        <f>IF(N139="nulová",J139,0)</f>
        <v>0</v>
      </c>
      <c r="BJ139" s="20" t="s">
        <v>79</v>
      </c>
      <c r="BK139" s="188">
        <f>ROUND(I139*H139,2)</f>
        <v>0</v>
      </c>
      <c r="BL139" s="20" t="s">
        <v>275</v>
      </c>
      <c r="BM139" s="187" t="s">
        <v>504</v>
      </c>
    </row>
    <row r="140" spans="1:65" s="2" customFormat="1" ht="19.5">
      <c r="A140" s="37"/>
      <c r="B140" s="38"/>
      <c r="C140" s="39"/>
      <c r="D140" s="189" t="s">
        <v>136</v>
      </c>
      <c r="E140" s="39"/>
      <c r="F140" s="190" t="s">
        <v>1677</v>
      </c>
      <c r="G140" s="39"/>
      <c r="H140" s="39"/>
      <c r="I140" s="191"/>
      <c r="J140" s="39"/>
      <c r="K140" s="39"/>
      <c r="L140" s="42"/>
      <c r="M140" s="192"/>
      <c r="N140" s="193"/>
      <c r="O140" s="67"/>
      <c r="P140" s="67"/>
      <c r="Q140" s="67"/>
      <c r="R140" s="67"/>
      <c r="S140" s="67"/>
      <c r="T140" s="68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20" t="s">
        <v>136</v>
      </c>
      <c r="AU140" s="20" t="s">
        <v>81</v>
      </c>
    </row>
    <row r="141" spans="1:65" s="2" customFormat="1" ht="16.5" customHeight="1">
      <c r="A141" s="37"/>
      <c r="B141" s="38"/>
      <c r="C141" s="232" t="s">
        <v>352</v>
      </c>
      <c r="D141" s="232" t="s">
        <v>353</v>
      </c>
      <c r="E141" s="233" t="s">
        <v>1678</v>
      </c>
      <c r="F141" s="234" t="s">
        <v>1679</v>
      </c>
      <c r="G141" s="235" t="s">
        <v>376</v>
      </c>
      <c r="H141" s="236">
        <v>1</v>
      </c>
      <c r="I141" s="237"/>
      <c r="J141" s="238">
        <f>ROUND(I141*H141,2)</f>
        <v>0</v>
      </c>
      <c r="K141" s="234" t="s">
        <v>19</v>
      </c>
      <c r="L141" s="239"/>
      <c r="M141" s="240" t="s">
        <v>19</v>
      </c>
      <c r="N141" s="241" t="s">
        <v>43</v>
      </c>
      <c r="O141" s="67"/>
      <c r="P141" s="185">
        <f>O141*H141</f>
        <v>0</v>
      </c>
      <c r="Q141" s="185">
        <v>9.0000000000000006E-5</v>
      </c>
      <c r="R141" s="185">
        <f>Q141*H141</f>
        <v>9.0000000000000006E-5</v>
      </c>
      <c r="S141" s="185">
        <v>0</v>
      </c>
      <c r="T141" s="186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7" t="s">
        <v>400</v>
      </c>
      <c r="AT141" s="187" t="s">
        <v>353</v>
      </c>
      <c r="AU141" s="187" t="s">
        <v>81</v>
      </c>
      <c r="AY141" s="20" t="s">
        <v>128</v>
      </c>
      <c r="BE141" s="188">
        <f>IF(N141="základní",J141,0)</f>
        <v>0</v>
      </c>
      <c r="BF141" s="188">
        <f>IF(N141="snížená",J141,0)</f>
        <v>0</v>
      </c>
      <c r="BG141" s="188">
        <f>IF(N141="zákl. přenesená",J141,0)</f>
        <v>0</v>
      </c>
      <c r="BH141" s="188">
        <f>IF(N141="sníž. přenesená",J141,0)</f>
        <v>0</v>
      </c>
      <c r="BI141" s="188">
        <f>IF(N141="nulová",J141,0)</f>
        <v>0</v>
      </c>
      <c r="BJ141" s="20" t="s">
        <v>79</v>
      </c>
      <c r="BK141" s="188">
        <f>ROUND(I141*H141,2)</f>
        <v>0</v>
      </c>
      <c r="BL141" s="20" t="s">
        <v>275</v>
      </c>
      <c r="BM141" s="187" t="s">
        <v>513</v>
      </c>
    </row>
    <row r="142" spans="1:65" s="2" customFormat="1">
      <c r="A142" s="37"/>
      <c r="B142" s="38"/>
      <c r="C142" s="39"/>
      <c r="D142" s="189" t="s">
        <v>136</v>
      </c>
      <c r="E142" s="39"/>
      <c r="F142" s="190" t="s">
        <v>1679</v>
      </c>
      <c r="G142" s="39"/>
      <c r="H142" s="39"/>
      <c r="I142" s="191"/>
      <c r="J142" s="39"/>
      <c r="K142" s="39"/>
      <c r="L142" s="42"/>
      <c r="M142" s="192"/>
      <c r="N142" s="193"/>
      <c r="O142" s="67"/>
      <c r="P142" s="67"/>
      <c r="Q142" s="67"/>
      <c r="R142" s="67"/>
      <c r="S142" s="67"/>
      <c r="T142" s="68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20" t="s">
        <v>136</v>
      </c>
      <c r="AU142" s="20" t="s">
        <v>81</v>
      </c>
    </row>
    <row r="143" spans="1:65" s="2" customFormat="1" ht="16.5" customHeight="1">
      <c r="A143" s="37"/>
      <c r="B143" s="38"/>
      <c r="C143" s="176" t="s">
        <v>358</v>
      </c>
      <c r="D143" s="176" t="s">
        <v>130</v>
      </c>
      <c r="E143" s="177" t="s">
        <v>1680</v>
      </c>
      <c r="F143" s="178" t="s">
        <v>1681</v>
      </c>
      <c r="G143" s="179" t="s">
        <v>376</v>
      </c>
      <c r="H143" s="180">
        <v>1</v>
      </c>
      <c r="I143" s="181"/>
      <c r="J143" s="182">
        <f>ROUND(I143*H143,2)</f>
        <v>0</v>
      </c>
      <c r="K143" s="178" t="s">
        <v>19</v>
      </c>
      <c r="L143" s="42"/>
      <c r="M143" s="183" t="s">
        <v>19</v>
      </c>
      <c r="N143" s="184" t="s">
        <v>43</v>
      </c>
      <c r="O143" s="67"/>
      <c r="P143" s="185">
        <f>O143*H143</f>
        <v>0</v>
      </c>
      <c r="Q143" s="185">
        <v>0</v>
      </c>
      <c r="R143" s="185">
        <f>Q143*H143</f>
        <v>0</v>
      </c>
      <c r="S143" s="185">
        <v>0</v>
      </c>
      <c r="T143" s="186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7" t="s">
        <v>275</v>
      </c>
      <c r="AT143" s="187" t="s">
        <v>130</v>
      </c>
      <c r="AU143" s="187" t="s">
        <v>81</v>
      </c>
      <c r="AY143" s="20" t="s">
        <v>128</v>
      </c>
      <c r="BE143" s="188">
        <f>IF(N143="základní",J143,0)</f>
        <v>0</v>
      </c>
      <c r="BF143" s="188">
        <f>IF(N143="snížená",J143,0)</f>
        <v>0</v>
      </c>
      <c r="BG143" s="188">
        <f>IF(N143="zákl. přenesená",J143,0)</f>
        <v>0</v>
      </c>
      <c r="BH143" s="188">
        <f>IF(N143="sníž. přenesená",J143,0)</f>
        <v>0</v>
      </c>
      <c r="BI143" s="188">
        <f>IF(N143="nulová",J143,0)</f>
        <v>0</v>
      </c>
      <c r="BJ143" s="20" t="s">
        <v>79</v>
      </c>
      <c r="BK143" s="188">
        <f>ROUND(I143*H143,2)</f>
        <v>0</v>
      </c>
      <c r="BL143" s="20" t="s">
        <v>275</v>
      </c>
      <c r="BM143" s="187" t="s">
        <v>523</v>
      </c>
    </row>
    <row r="144" spans="1:65" s="2" customFormat="1">
      <c r="A144" s="37"/>
      <c r="B144" s="38"/>
      <c r="C144" s="39"/>
      <c r="D144" s="189" t="s">
        <v>136</v>
      </c>
      <c r="E144" s="39"/>
      <c r="F144" s="190" t="s">
        <v>1681</v>
      </c>
      <c r="G144" s="39"/>
      <c r="H144" s="39"/>
      <c r="I144" s="191"/>
      <c r="J144" s="39"/>
      <c r="K144" s="39"/>
      <c r="L144" s="42"/>
      <c r="M144" s="192"/>
      <c r="N144" s="193"/>
      <c r="O144" s="67"/>
      <c r="P144" s="67"/>
      <c r="Q144" s="67"/>
      <c r="R144" s="67"/>
      <c r="S144" s="67"/>
      <c r="T144" s="68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20" t="s">
        <v>136</v>
      </c>
      <c r="AU144" s="20" t="s">
        <v>81</v>
      </c>
    </row>
    <row r="145" spans="1:65" s="2" customFormat="1" ht="16.5" customHeight="1">
      <c r="A145" s="37"/>
      <c r="B145" s="38"/>
      <c r="C145" s="232" t="s">
        <v>363</v>
      </c>
      <c r="D145" s="232" t="s">
        <v>353</v>
      </c>
      <c r="E145" s="233" t="s">
        <v>1682</v>
      </c>
      <c r="F145" s="234" t="s">
        <v>1683</v>
      </c>
      <c r="G145" s="235" t="s">
        <v>376</v>
      </c>
      <c r="H145" s="236">
        <v>1</v>
      </c>
      <c r="I145" s="237"/>
      <c r="J145" s="238">
        <f>ROUND(I145*H145,2)</f>
        <v>0</v>
      </c>
      <c r="K145" s="234" t="s">
        <v>19</v>
      </c>
      <c r="L145" s="239"/>
      <c r="M145" s="240" t="s">
        <v>19</v>
      </c>
      <c r="N145" s="241" t="s">
        <v>43</v>
      </c>
      <c r="O145" s="67"/>
      <c r="P145" s="185">
        <f>O145*H145</f>
        <v>0</v>
      </c>
      <c r="Q145" s="185">
        <v>0</v>
      </c>
      <c r="R145" s="185">
        <f>Q145*H145</f>
        <v>0</v>
      </c>
      <c r="S145" s="185">
        <v>0</v>
      </c>
      <c r="T145" s="186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7" t="s">
        <v>400</v>
      </c>
      <c r="AT145" s="187" t="s">
        <v>353</v>
      </c>
      <c r="AU145" s="187" t="s">
        <v>81</v>
      </c>
      <c r="AY145" s="20" t="s">
        <v>128</v>
      </c>
      <c r="BE145" s="188">
        <f>IF(N145="základní",J145,0)</f>
        <v>0</v>
      </c>
      <c r="BF145" s="188">
        <f>IF(N145="snížená",J145,0)</f>
        <v>0</v>
      </c>
      <c r="BG145" s="188">
        <f>IF(N145="zákl. přenesená",J145,0)</f>
        <v>0</v>
      </c>
      <c r="BH145" s="188">
        <f>IF(N145="sníž. přenesená",J145,0)</f>
        <v>0</v>
      </c>
      <c r="BI145" s="188">
        <f>IF(N145="nulová",J145,0)</f>
        <v>0</v>
      </c>
      <c r="BJ145" s="20" t="s">
        <v>79</v>
      </c>
      <c r="BK145" s="188">
        <f>ROUND(I145*H145,2)</f>
        <v>0</v>
      </c>
      <c r="BL145" s="20" t="s">
        <v>275</v>
      </c>
      <c r="BM145" s="187" t="s">
        <v>531</v>
      </c>
    </row>
    <row r="146" spans="1:65" s="2" customFormat="1">
      <c r="A146" s="37"/>
      <c r="B146" s="38"/>
      <c r="C146" s="39"/>
      <c r="D146" s="189" t="s">
        <v>136</v>
      </c>
      <c r="E146" s="39"/>
      <c r="F146" s="190" t="s">
        <v>1683</v>
      </c>
      <c r="G146" s="39"/>
      <c r="H146" s="39"/>
      <c r="I146" s="191"/>
      <c r="J146" s="39"/>
      <c r="K146" s="39"/>
      <c r="L146" s="42"/>
      <c r="M146" s="192"/>
      <c r="N146" s="193"/>
      <c r="O146" s="67"/>
      <c r="P146" s="67"/>
      <c r="Q146" s="67"/>
      <c r="R146" s="67"/>
      <c r="S146" s="67"/>
      <c r="T146" s="68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20" t="s">
        <v>136</v>
      </c>
      <c r="AU146" s="20" t="s">
        <v>81</v>
      </c>
    </row>
    <row r="147" spans="1:65" s="2" customFormat="1" ht="16.5" customHeight="1">
      <c r="A147" s="37"/>
      <c r="B147" s="38"/>
      <c r="C147" s="176" t="s">
        <v>373</v>
      </c>
      <c r="D147" s="176" t="s">
        <v>130</v>
      </c>
      <c r="E147" s="177" t="s">
        <v>1684</v>
      </c>
      <c r="F147" s="178" t="s">
        <v>1685</v>
      </c>
      <c r="G147" s="179" t="s">
        <v>376</v>
      </c>
      <c r="H147" s="180">
        <v>3</v>
      </c>
      <c r="I147" s="181"/>
      <c r="J147" s="182">
        <f>ROUND(I147*H147,2)</f>
        <v>0</v>
      </c>
      <c r="K147" s="178" t="s">
        <v>19</v>
      </c>
      <c r="L147" s="42"/>
      <c r="M147" s="183" t="s">
        <v>19</v>
      </c>
      <c r="N147" s="184" t="s">
        <v>43</v>
      </c>
      <c r="O147" s="67"/>
      <c r="P147" s="185">
        <f>O147*H147</f>
        <v>0</v>
      </c>
      <c r="Q147" s="185">
        <v>0</v>
      </c>
      <c r="R147" s="185">
        <f>Q147*H147</f>
        <v>0</v>
      </c>
      <c r="S147" s="185">
        <v>0</v>
      </c>
      <c r="T147" s="186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7" t="s">
        <v>275</v>
      </c>
      <c r="AT147" s="187" t="s">
        <v>130</v>
      </c>
      <c r="AU147" s="187" t="s">
        <v>81</v>
      </c>
      <c r="AY147" s="20" t="s">
        <v>128</v>
      </c>
      <c r="BE147" s="188">
        <f>IF(N147="základní",J147,0)</f>
        <v>0</v>
      </c>
      <c r="BF147" s="188">
        <f>IF(N147="snížená",J147,0)</f>
        <v>0</v>
      </c>
      <c r="BG147" s="188">
        <f>IF(N147="zákl. přenesená",J147,0)</f>
        <v>0</v>
      </c>
      <c r="BH147" s="188">
        <f>IF(N147="sníž. přenesená",J147,0)</f>
        <v>0</v>
      </c>
      <c r="BI147" s="188">
        <f>IF(N147="nulová",J147,0)</f>
        <v>0</v>
      </c>
      <c r="BJ147" s="20" t="s">
        <v>79</v>
      </c>
      <c r="BK147" s="188">
        <f>ROUND(I147*H147,2)</f>
        <v>0</v>
      </c>
      <c r="BL147" s="20" t="s">
        <v>275</v>
      </c>
      <c r="BM147" s="187" t="s">
        <v>544</v>
      </c>
    </row>
    <row r="148" spans="1:65" s="2" customFormat="1">
      <c r="A148" s="37"/>
      <c r="B148" s="38"/>
      <c r="C148" s="39"/>
      <c r="D148" s="189" t="s">
        <v>136</v>
      </c>
      <c r="E148" s="39"/>
      <c r="F148" s="190" t="s">
        <v>1685</v>
      </c>
      <c r="G148" s="39"/>
      <c r="H148" s="39"/>
      <c r="I148" s="191"/>
      <c r="J148" s="39"/>
      <c r="K148" s="39"/>
      <c r="L148" s="42"/>
      <c r="M148" s="192"/>
      <c r="N148" s="193"/>
      <c r="O148" s="67"/>
      <c r="P148" s="67"/>
      <c r="Q148" s="67"/>
      <c r="R148" s="67"/>
      <c r="S148" s="67"/>
      <c r="T148" s="68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20" t="s">
        <v>136</v>
      </c>
      <c r="AU148" s="20" t="s">
        <v>81</v>
      </c>
    </row>
    <row r="149" spans="1:65" s="2" customFormat="1" ht="16.5" customHeight="1">
      <c r="A149" s="37"/>
      <c r="B149" s="38"/>
      <c r="C149" s="232" t="s">
        <v>380</v>
      </c>
      <c r="D149" s="232" t="s">
        <v>353</v>
      </c>
      <c r="E149" s="233" t="s">
        <v>1686</v>
      </c>
      <c r="F149" s="234" t="s">
        <v>1687</v>
      </c>
      <c r="G149" s="235" t="s">
        <v>376</v>
      </c>
      <c r="H149" s="236">
        <v>3</v>
      </c>
      <c r="I149" s="237"/>
      <c r="J149" s="238">
        <f>ROUND(I149*H149,2)</f>
        <v>0</v>
      </c>
      <c r="K149" s="234" t="s">
        <v>19</v>
      </c>
      <c r="L149" s="239"/>
      <c r="M149" s="240" t="s">
        <v>19</v>
      </c>
      <c r="N149" s="241" t="s">
        <v>43</v>
      </c>
      <c r="O149" s="67"/>
      <c r="P149" s="185">
        <f>O149*H149</f>
        <v>0</v>
      </c>
      <c r="Q149" s="185">
        <v>4.0000000000000002E-4</v>
      </c>
      <c r="R149" s="185">
        <f>Q149*H149</f>
        <v>1.2000000000000001E-3</v>
      </c>
      <c r="S149" s="185">
        <v>0</v>
      </c>
      <c r="T149" s="186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7" t="s">
        <v>400</v>
      </c>
      <c r="AT149" s="187" t="s">
        <v>353</v>
      </c>
      <c r="AU149" s="187" t="s">
        <v>81</v>
      </c>
      <c r="AY149" s="20" t="s">
        <v>128</v>
      </c>
      <c r="BE149" s="188">
        <f>IF(N149="základní",J149,0)</f>
        <v>0</v>
      </c>
      <c r="BF149" s="188">
        <f>IF(N149="snížená",J149,0)</f>
        <v>0</v>
      </c>
      <c r="BG149" s="188">
        <f>IF(N149="zákl. přenesená",J149,0)</f>
        <v>0</v>
      </c>
      <c r="BH149" s="188">
        <f>IF(N149="sníž. přenesená",J149,0)</f>
        <v>0</v>
      </c>
      <c r="BI149" s="188">
        <f>IF(N149="nulová",J149,0)</f>
        <v>0</v>
      </c>
      <c r="BJ149" s="20" t="s">
        <v>79</v>
      </c>
      <c r="BK149" s="188">
        <f>ROUND(I149*H149,2)</f>
        <v>0</v>
      </c>
      <c r="BL149" s="20" t="s">
        <v>275</v>
      </c>
      <c r="BM149" s="187" t="s">
        <v>557</v>
      </c>
    </row>
    <row r="150" spans="1:65" s="2" customFormat="1">
      <c r="A150" s="37"/>
      <c r="B150" s="38"/>
      <c r="C150" s="39"/>
      <c r="D150" s="189" t="s">
        <v>136</v>
      </c>
      <c r="E150" s="39"/>
      <c r="F150" s="190" t="s">
        <v>1687</v>
      </c>
      <c r="G150" s="39"/>
      <c r="H150" s="39"/>
      <c r="I150" s="191"/>
      <c r="J150" s="39"/>
      <c r="K150" s="39"/>
      <c r="L150" s="42"/>
      <c r="M150" s="192"/>
      <c r="N150" s="193"/>
      <c r="O150" s="67"/>
      <c r="P150" s="67"/>
      <c r="Q150" s="67"/>
      <c r="R150" s="67"/>
      <c r="S150" s="67"/>
      <c r="T150" s="68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20" t="s">
        <v>136</v>
      </c>
      <c r="AU150" s="20" t="s">
        <v>81</v>
      </c>
    </row>
    <row r="151" spans="1:65" s="2" customFormat="1" ht="16.5" customHeight="1">
      <c r="A151" s="37"/>
      <c r="B151" s="38"/>
      <c r="C151" s="176" t="s">
        <v>387</v>
      </c>
      <c r="D151" s="176" t="s">
        <v>130</v>
      </c>
      <c r="E151" s="177" t="s">
        <v>1688</v>
      </c>
      <c r="F151" s="178" t="s">
        <v>1689</v>
      </c>
      <c r="G151" s="179" t="s">
        <v>376</v>
      </c>
      <c r="H151" s="180">
        <v>3</v>
      </c>
      <c r="I151" s="181"/>
      <c r="J151" s="182">
        <f>ROUND(I151*H151,2)</f>
        <v>0</v>
      </c>
      <c r="K151" s="178" t="s">
        <v>19</v>
      </c>
      <c r="L151" s="42"/>
      <c r="M151" s="183" t="s">
        <v>19</v>
      </c>
      <c r="N151" s="184" t="s">
        <v>43</v>
      </c>
      <c r="O151" s="67"/>
      <c r="P151" s="185">
        <f>O151*H151</f>
        <v>0</v>
      </c>
      <c r="Q151" s="185">
        <v>0</v>
      </c>
      <c r="R151" s="185">
        <f>Q151*H151</f>
        <v>0</v>
      </c>
      <c r="S151" s="185">
        <v>0</v>
      </c>
      <c r="T151" s="186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7" t="s">
        <v>275</v>
      </c>
      <c r="AT151" s="187" t="s">
        <v>130</v>
      </c>
      <c r="AU151" s="187" t="s">
        <v>81</v>
      </c>
      <c r="AY151" s="20" t="s">
        <v>128</v>
      </c>
      <c r="BE151" s="188">
        <f>IF(N151="základní",J151,0)</f>
        <v>0</v>
      </c>
      <c r="BF151" s="188">
        <f>IF(N151="snížená",J151,0)</f>
        <v>0</v>
      </c>
      <c r="BG151" s="188">
        <f>IF(N151="zákl. přenesená",J151,0)</f>
        <v>0</v>
      </c>
      <c r="BH151" s="188">
        <f>IF(N151="sníž. přenesená",J151,0)</f>
        <v>0</v>
      </c>
      <c r="BI151" s="188">
        <f>IF(N151="nulová",J151,0)</f>
        <v>0</v>
      </c>
      <c r="BJ151" s="20" t="s">
        <v>79</v>
      </c>
      <c r="BK151" s="188">
        <f>ROUND(I151*H151,2)</f>
        <v>0</v>
      </c>
      <c r="BL151" s="20" t="s">
        <v>275</v>
      </c>
      <c r="BM151" s="187" t="s">
        <v>568</v>
      </c>
    </row>
    <row r="152" spans="1:65" s="2" customFormat="1">
      <c r="A152" s="37"/>
      <c r="B152" s="38"/>
      <c r="C152" s="39"/>
      <c r="D152" s="189" t="s">
        <v>136</v>
      </c>
      <c r="E152" s="39"/>
      <c r="F152" s="190" t="s">
        <v>1689</v>
      </c>
      <c r="G152" s="39"/>
      <c r="H152" s="39"/>
      <c r="I152" s="191"/>
      <c r="J152" s="39"/>
      <c r="K152" s="39"/>
      <c r="L152" s="42"/>
      <c r="M152" s="192"/>
      <c r="N152" s="193"/>
      <c r="O152" s="67"/>
      <c r="P152" s="67"/>
      <c r="Q152" s="67"/>
      <c r="R152" s="67"/>
      <c r="S152" s="67"/>
      <c r="T152" s="68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20" t="s">
        <v>136</v>
      </c>
      <c r="AU152" s="20" t="s">
        <v>81</v>
      </c>
    </row>
    <row r="153" spans="1:65" s="2" customFormat="1" ht="16.5" customHeight="1">
      <c r="A153" s="37"/>
      <c r="B153" s="38"/>
      <c r="C153" s="232" t="s">
        <v>394</v>
      </c>
      <c r="D153" s="232" t="s">
        <v>353</v>
      </c>
      <c r="E153" s="233" t="s">
        <v>1690</v>
      </c>
      <c r="F153" s="234" t="s">
        <v>1691</v>
      </c>
      <c r="G153" s="235" t="s">
        <v>376</v>
      </c>
      <c r="H153" s="236">
        <v>3</v>
      </c>
      <c r="I153" s="237"/>
      <c r="J153" s="238">
        <f>ROUND(I153*H153,2)</f>
        <v>0</v>
      </c>
      <c r="K153" s="234" t="s">
        <v>19</v>
      </c>
      <c r="L153" s="239"/>
      <c r="M153" s="240" t="s">
        <v>19</v>
      </c>
      <c r="N153" s="241" t="s">
        <v>43</v>
      </c>
      <c r="O153" s="67"/>
      <c r="P153" s="185">
        <f>O153*H153</f>
        <v>0</v>
      </c>
      <c r="Q153" s="185">
        <v>1.0499999999999999E-3</v>
      </c>
      <c r="R153" s="185">
        <f>Q153*H153</f>
        <v>3.15E-3</v>
      </c>
      <c r="S153" s="185">
        <v>0</v>
      </c>
      <c r="T153" s="186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7" t="s">
        <v>400</v>
      </c>
      <c r="AT153" s="187" t="s">
        <v>353</v>
      </c>
      <c r="AU153" s="187" t="s">
        <v>81</v>
      </c>
      <c r="AY153" s="20" t="s">
        <v>128</v>
      </c>
      <c r="BE153" s="188">
        <f>IF(N153="základní",J153,0)</f>
        <v>0</v>
      </c>
      <c r="BF153" s="188">
        <f>IF(N153="snížená",J153,0)</f>
        <v>0</v>
      </c>
      <c r="BG153" s="188">
        <f>IF(N153="zákl. přenesená",J153,0)</f>
        <v>0</v>
      </c>
      <c r="BH153" s="188">
        <f>IF(N153="sníž. přenesená",J153,0)</f>
        <v>0</v>
      </c>
      <c r="BI153" s="188">
        <f>IF(N153="nulová",J153,0)</f>
        <v>0</v>
      </c>
      <c r="BJ153" s="20" t="s">
        <v>79</v>
      </c>
      <c r="BK153" s="188">
        <f>ROUND(I153*H153,2)</f>
        <v>0</v>
      </c>
      <c r="BL153" s="20" t="s">
        <v>275</v>
      </c>
      <c r="BM153" s="187" t="s">
        <v>585</v>
      </c>
    </row>
    <row r="154" spans="1:65" s="2" customFormat="1">
      <c r="A154" s="37"/>
      <c r="B154" s="38"/>
      <c r="C154" s="39"/>
      <c r="D154" s="189" t="s">
        <v>136</v>
      </c>
      <c r="E154" s="39"/>
      <c r="F154" s="190" t="s">
        <v>1691</v>
      </c>
      <c r="G154" s="39"/>
      <c r="H154" s="39"/>
      <c r="I154" s="191"/>
      <c r="J154" s="39"/>
      <c r="K154" s="39"/>
      <c r="L154" s="42"/>
      <c r="M154" s="192"/>
      <c r="N154" s="193"/>
      <c r="O154" s="67"/>
      <c r="P154" s="67"/>
      <c r="Q154" s="67"/>
      <c r="R154" s="67"/>
      <c r="S154" s="67"/>
      <c r="T154" s="68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20" t="s">
        <v>136</v>
      </c>
      <c r="AU154" s="20" t="s">
        <v>81</v>
      </c>
    </row>
    <row r="155" spans="1:65" s="2" customFormat="1" ht="16.5" customHeight="1">
      <c r="A155" s="37"/>
      <c r="B155" s="38"/>
      <c r="C155" s="176" t="s">
        <v>400</v>
      </c>
      <c r="D155" s="176" t="s">
        <v>130</v>
      </c>
      <c r="E155" s="177" t="s">
        <v>1692</v>
      </c>
      <c r="F155" s="178" t="s">
        <v>1693</v>
      </c>
      <c r="G155" s="179" t="s">
        <v>376</v>
      </c>
      <c r="H155" s="180">
        <v>3</v>
      </c>
      <c r="I155" s="181"/>
      <c r="J155" s="182">
        <f>ROUND(I155*H155,2)</f>
        <v>0</v>
      </c>
      <c r="K155" s="178" t="s">
        <v>19</v>
      </c>
      <c r="L155" s="42"/>
      <c r="M155" s="183" t="s">
        <v>19</v>
      </c>
      <c r="N155" s="184" t="s">
        <v>43</v>
      </c>
      <c r="O155" s="67"/>
      <c r="P155" s="185">
        <f>O155*H155</f>
        <v>0</v>
      </c>
      <c r="Q155" s="185">
        <v>0</v>
      </c>
      <c r="R155" s="185">
        <f>Q155*H155</f>
        <v>0</v>
      </c>
      <c r="S155" s="185">
        <v>0</v>
      </c>
      <c r="T155" s="186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7" t="s">
        <v>275</v>
      </c>
      <c r="AT155" s="187" t="s">
        <v>130</v>
      </c>
      <c r="AU155" s="187" t="s">
        <v>81</v>
      </c>
      <c r="AY155" s="20" t="s">
        <v>128</v>
      </c>
      <c r="BE155" s="188">
        <f>IF(N155="základní",J155,0)</f>
        <v>0</v>
      </c>
      <c r="BF155" s="188">
        <f>IF(N155="snížená",J155,0)</f>
        <v>0</v>
      </c>
      <c r="BG155" s="188">
        <f>IF(N155="zákl. přenesená",J155,0)</f>
        <v>0</v>
      </c>
      <c r="BH155" s="188">
        <f>IF(N155="sníž. přenesená",J155,0)</f>
        <v>0</v>
      </c>
      <c r="BI155" s="188">
        <f>IF(N155="nulová",J155,0)</f>
        <v>0</v>
      </c>
      <c r="BJ155" s="20" t="s">
        <v>79</v>
      </c>
      <c r="BK155" s="188">
        <f>ROUND(I155*H155,2)</f>
        <v>0</v>
      </c>
      <c r="BL155" s="20" t="s">
        <v>275</v>
      </c>
      <c r="BM155" s="187" t="s">
        <v>594</v>
      </c>
    </row>
    <row r="156" spans="1:65" s="2" customFormat="1">
      <c r="A156" s="37"/>
      <c r="B156" s="38"/>
      <c r="C156" s="39"/>
      <c r="D156" s="189" t="s">
        <v>136</v>
      </c>
      <c r="E156" s="39"/>
      <c r="F156" s="190" t="s">
        <v>1693</v>
      </c>
      <c r="G156" s="39"/>
      <c r="H156" s="39"/>
      <c r="I156" s="191"/>
      <c r="J156" s="39"/>
      <c r="K156" s="39"/>
      <c r="L156" s="42"/>
      <c r="M156" s="192"/>
      <c r="N156" s="193"/>
      <c r="O156" s="67"/>
      <c r="P156" s="67"/>
      <c r="Q156" s="67"/>
      <c r="R156" s="67"/>
      <c r="S156" s="67"/>
      <c r="T156" s="68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20" t="s">
        <v>136</v>
      </c>
      <c r="AU156" s="20" t="s">
        <v>81</v>
      </c>
    </row>
    <row r="157" spans="1:65" s="2" customFormat="1" ht="16.5" customHeight="1">
      <c r="A157" s="37"/>
      <c r="B157" s="38"/>
      <c r="C157" s="232" t="s">
        <v>406</v>
      </c>
      <c r="D157" s="232" t="s">
        <v>353</v>
      </c>
      <c r="E157" s="233" t="s">
        <v>1694</v>
      </c>
      <c r="F157" s="234" t="s">
        <v>1695</v>
      </c>
      <c r="G157" s="235" t="s">
        <v>376</v>
      </c>
      <c r="H157" s="236">
        <v>1</v>
      </c>
      <c r="I157" s="237"/>
      <c r="J157" s="238">
        <f>ROUND(I157*H157,2)</f>
        <v>0</v>
      </c>
      <c r="K157" s="234" t="s">
        <v>19</v>
      </c>
      <c r="L157" s="239"/>
      <c r="M157" s="240" t="s">
        <v>19</v>
      </c>
      <c r="N157" s="241" t="s">
        <v>43</v>
      </c>
      <c r="O157" s="67"/>
      <c r="P157" s="185">
        <f>O157*H157</f>
        <v>0</v>
      </c>
      <c r="Q157" s="185">
        <v>0</v>
      </c>
      <c r="R157" s="185">
        <f>Q157*H157</f>
        <v>0</v>
      </c>
      <c r="S157" s="185">
        <v>0</v>
      </c>
      <c r="T157" s="186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7" t="s">
        <v>400</v>
      </c>
      <c r="AT157" s="187" t="s">
        <v>353</v>
      </c>
      <c r="AU157" s="187" t="s">
        <v>81</v>
      </c>
      <c r="AY157" s="20" t="s">
        <v>128</v>
      </c>
      <c r="BE157" s="188">
        <f>IF(N157="základní",J157,0)</f>
        <v>0</v>
      </c>
      <c r="BF157" s="188">
        <f>IF(N157="snížená",J157,0)</f>
        <v>0</v>
      </c>
      <c r="BG157" s="188">
        <f>IF(N157="zákl. přenesená",J157,0)</f>
        <v>0</v>
      </c>
      <c r="BH157" s="188">
        <f>IF(N157="sníž. přenesená",J157,0)</f>
        <v>0</v>
      </c>
      <c r="BI157" s="188">
        <f>IF(N157="nulová",J157,0)</f>
        <v>0</v>
      </c>
      <c r="BJ157" s="20" t="s">
        <v>79</v>
      </c>
      <c r="BK157" s="188">
        <f>ROUND(I157*H157,2)</f>
        <v>0</v>
      </c>
      <c r="BL157" s="20" t="s">
        <v>275</v>
      </c>
      <c r="BM157" s="187" t="s">
        <v>603</v>
      </c>
    </row>
    <row r="158" spans="1:65" s="2" customFormat="1">
      <c r="A158" s="37"/>
      <c r="B158" s="38"/>
      <c r="C158" s="39"/>
      <c r="D158" s="189" t="s">
        <v>136</v>
      </c>
      <c r="E158" s="39"/>
      <c r="F158" s="190" t="s">
        <v>1695</v>
      </c>
      <c r="G158" s="39"/>
      <c r="H158" s="39"/>
      <c r="I158" s="191"/>
      <c r="J158" s="39"/>
      <c r="K158" s="39"/>
      <c r="L158" s="42"/>
      <c r="M158" s="192"/>
      <c r="N158" s="193"/>
      <c r="O158" s="67"/>
      <c r="P158" s="67"/>
      <c r="Q158" s="67"/>
      <c r="R158" s="67"/>
      <c r="S158" s="67"/>
      <c r="T158" s="68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20" t="s">
        <v>136</v>
      </c>
      <c r="AU158" s="20" t="s">
        <v>81</v>
      </c>
    </row>
    <row r="159" spans="1:65" s="2" customFormat="1" ht="16.5" customHeight="1">
      <c r="A159" s="37"/>
      <c r="B159" s="38"/>
      <c r="C159" s="232" t="s">
        <v>412</v>
      </c>
      <c r="D159" s="232" t="s">
        <v>353</v>
      </c>
      <c r="E159" s="233" t="s">
        <v>1696</v>
      </c>
      <c r="F159" s="234" t="s">
        <v>1697</v>
      </c>
      <c r="G159" s="235" t="s">
        <v>376</v>
      </c>
      <c r="H159" s="236">
        <v>2</v>
      </c>
      <c r="I159" s="237"/>
      <c r="J159" s="238">
        <f>ROUND(I159*H159,2)</f>
        <v>0</v>
      </c>
      <c r="K159" s="234" t="s">
        <v>19</v>
      </c>
      <c r="L159" s="239"/>
      <c r="M159" s="240" t="s">
        <v>19</v>
      </c>
      <c r="N159" s="241" t="s">
        <v>43</v>
      </c>
      <c r="O159" s="67"/>
      <c r="P159" s="185">
        <f>O159*H159</f>
        <v>0</v>
      </c>
      <c r="Q159" s="185">
        <v>0</v>
      </c>
      <c r="R159" s="185">
        <f>Q159*H159</f>
        <v>0</v>
      </c>
      <c r="S159" s="185">
        <v>0</v>
      </c>
      <c r="T159" s="186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7" t="s">
        <v>400</v>
      </c>
      <c r="AT159" s="187" t="s">
        <v>353</v>
      </c>
      <c r="AU159" s="187" t="s">
        <v>81</v>
      </c>
      <c r="AY159" s="20" t="s">
        <v>128</v>
      </c>
      <c r="BE159" s="188">
        <f>IF(N159="základní",J159,0)</f>
        <v>0</v>
      </c>
      <c r="BF159" s="188">
        <f>IF(N159="snížená",J159,0)</f>
        <v>0</v>
      </c>
      <c r="BG159" s="188">
        <f>IF(N159="zákl. přenesená",J159,0)</f>
        <v>0</v>
      </c>
      <c r="BH159" s="188">
        <f>IF(N159="sníž. přenesená",J159,0)</f>
        <v>0</v>
      </c>
      <c r="BI159" s="188">
        <f>IF(N159="nulová",J159,0)</f>
        <v>0</v>
      </c>
      <c r="BJ159" s="20" t="s">
        <v>79</v>
      </c>
      <c r="BK159" s="188">
        <f>ROUND(I159*H159,2)</f>
        <v>0</v>
      </c>
      <c r="BL159" s="20" t="s">
        <v>275</v>
      </c>
      <c r="BM159" s="187" t="s">
        <v>621</v>
      </c>
    </row>
    <row r="160" spans="1:65" s="2" customFormat="1">
      <c r="A160" s="37"/>
      <c r="B160" s="38"/>
      <c r="C160" s="39"/>
      <c r="D160" s="189" t="s">
        <v>136</v>
      </c>
      <c r="E160" s="39"/>
      <c r="F160" s="190" t="s">
        <v>1697</v>
      </c>
      <c r="G160" s="39"/>
      <c r="H160" s="39"/>
      <c r="I160" s="191"/>
      <c r="J160" s="39"/>
      <c r="K160" s="39"/>
      <c r="L160" s="42"/>
      <c r="M160" s="192"/>
      <c r="N160" s="193"/>
      <c r="O160" s="67"/>
      <c r="P160" s="67"/>
      <c r="Q160" s="67"/>
      <c r="R160" s="67"/>
      <c r="S160" s="67"/>
      <c r="T160" s="68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20" t="s">
        <v>136</v>
      </c>
      <c r="AU160" s="20" t="s">
        <v>81</v>
      </c>
    </row>
    <row r="161" spans="1:65" s="2" customFormat="1" ht="24.2" customHeight="1">
      <c r="A161" s="37"/>
      <c r="B161" s="38"/>
      <c r="C161" s="176" t="s">
        <v>418</v>
      </c>
      <c r="D161" s="176" t="s">
        <v>130</v>
      </c>
      <c r="E161" s="177" t="s">
        <v>1698</v>
      </c>
      <c r="F161" s="178" t="s">
        <v>1699</v>
      </c>
      <c r="G161" s="179" t="s">
        <v>376</v>
      </c>
      <c r="H161" s="180">
        <v>1</v>
      </c>
      <c r="I161" s="181"/>
      <c r="J161" s="182">
        <f>ROUND(I161*H161,2)</f>
        <v>0</v>
      </c>
      <c r="K161" s="178" t="s">
        <v>19</v>
      </c>
      <c r="L161" s="42"/>
      <c r="M161" s="183" t="s">
        <v>19</v>
      </c>
      <c r="N161" s="184" t="s">
        <v>43</v>
      </c>
      <c r="O161" s="67"/>
      <c r="P161" s="185">
        <f>O161*H161</f>
        <v>0</v>
      </c>
      <c r="Q161" s="185">
        <v>0</v>
      </c>
      <c r="R161" s="185">
        <f>Q161*H161</f>
        <v>0</v>
      </c>
      <c r="S161" s="185">
        <v>0</v>
      </c>
      <c r="T161" s="186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7" t="s">
        <v>275</v>
      </c>
      <c r="AT161" s="187" t="s">
        <v>130</v>
      </c>
      <c r="AU161" s="187" t="s">
        <v>81</v>
      </c>
      <c r="AY161" s="20" t="s">
        <v>128</v>
      </c>
      <c r="BE161" s="188">
        <f>IF(N161="základní",J161,0)</f>
        <v>0</v>
      </c>
      <c r="BF161" s="188">
        <f>IF(N161="snížená",J161,0)</f>
        <v>0</v>
      </c>
      <c r="BG161" s="188">
        <f>IF(N161="zákl. přenesená",J161,0)</f>
        <v>0</v>
      </c>
      <c r="BH161" s="188">
        <f>IF(N161="sníž. přenesená",J161,0)</f>
        <v>0</v>
      </c>
      <c r="BI161" s="188">
        <f>IF(N161="nulová",J161,0)</f>
        <v>0</v>
      </c>
      <c r="BJ161" s="20" t="s">
        <v>79</v>
      </c>
      <c r="BK161" s="188">
        <f>ROUND(I161*H161,2)</f>
        <v>0</v>
      </c>
      <c r="BL161" s="20" t="s">
        <v>275</v>
      </c>
      <c r="BM161" s="187" t="s">
        <v>630</v>
      </c>
    </row>
    <row r="162" spans="1:65" s="2" customFormat="1">
      <c r="A162" s="37"/>
      <c r="B162" s="38"/>
      <c r="C162" s="39"/>
      <c r="D162" s="189" t="s">
        <v>136</v>
      </c>
      <c r="E162" s="39"/>
      <c r="F162" s="190" t="s">
        <v>1699</v>
      </c>
      <c r="G162" s="39"/>
      <c r="H162" s="39"/>
      <c r="I162" s="191"/>
      <c r="J162" s="39"/>
      <c r="K162" s="39"/>
      <c r="L162" s="42"/>
      <c r="M162" s="192"/>
      <c r="N162" s="193"/>
      <c r="O162" s="67"/>
      <c r="P162" s="67"/>
      <c r="Q162" s="67"/>
      <c r="R162" s="67"/>
      <c r="S162" s="67"/>
      <c r="T162" s="68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20" t="s">
        <v>136</v>
      </c>
      <c r="AU162" s="20" t="s">
        <v>81</v>
      </c>
    </row>
    <row r="163" spans="1:65" s="2" customFormat="1" ht="16.5" customHeight="1">
      <c r="A163" s="37"/>
      <c r="B163" s="38"/>
      <c r="C163" s="232" t="s">
        <v>425</v>
      </c>
      <c r="D163" s="232" t="s">
        <v>353</v>
      </c>
      <c r="E163" s="233" t="s">
        <v>1700</v>
      </c>
      <c r="F163" s="234" t="s">
        <v>1701</v>
      </c>
      <c r="G163" s="235" t="s">
        <v>376</v>
      </c>
      <c r="H163" s="236">
        <v>1</v>
      </c>
      <c r="I163" s="237"/>
      <c r="J163" s="238">
        <f>ROUND(I163*H163,2)</f>
        <v>0</v>
      </c>
      <c r="K163" s="234" t="s">
        <v>19</v>
      </c>
      <c r="L163" s="239"/>
      <c r="M163" s="240" t="s">
        <v>19</v>
      </c>
      <c r="N163" s="241" t="s">
        <v>43</v>
      </c>
      <c r="O163" s="67"/>
      <c r="P163" s="185">
        <f>O163*H163</f>
        <v>0</v>
      </c>
      <c r="Q163" s="185">
        <v>0</v>
      </c>
      <c r="R163" s="185">
        <f>Q163*H163</f>
        <v>0</v>
      </c>
      <c r="S163" s="185">
        <v>0</v>
      </c>
      <c r="T163" s="186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7" t="s">
        <v>400</v>
      </c>
      <c r="AT163" s="187" t="s">
        <v>353</v>
      </c>
      <c r="AU163" s="187" t="s">
        <v>81</v>
      </c>
      <c r="AY163" s="20" t="s">
        <v>128</v>
      </c>
      <c r="BE163" s="188">
        <f>IF(N163="základní",J163,0)</f>
        <v>0</v>
      </c>
      <c r="BF163" s="188">
        <f>IF(N163="snížená",J163,0)</f>
        <v>0</v>
      </c>
      <c r="BG163" s="188">
        <f>IF(N163="zákl. přenesená",J163,0)</f>
        <v>0</v>
      </c>
      <c r="BH163" s="188">
        <f>IF(N163="sníž. přenesená",J163,0)</f>
        <v>0</v>
      </c>
      <c r="BI163" s="188">
        <f>IF(N163="nulová",J163,0)</f>
        <v>0</v>
      </c>
      <c r="BJ163" s="20" t="s">
        <v>79</v>
      </c>
      <c r="BK163" s="188">
        <f>ROUND(I163*H163,2)</f>
        <v>0</v>
      </c>
      <c r="BL163" s="20" t="s">
        <v>275</v>
      </c>
      <c r="BM163" s="187" t="s">
        <v>642</v>
      </c>
    </row>
    <row r="164" spans="1:65" s="2" customFormat="1">
      <c r="A164" s="37"/>
      <c r="B164" s="38"/>
      <c r="C164" s="39"/>
      <c r="D164" s="189" t="s">
        <v>136</v>
      </c>
      <c r="E164" s="39"/>
      <c r="F164" s="190" t="s">
        <v>1701</v>
      </c>
      <c r="G164" s="39"/>
      <c r="H164" s="39"/>
      <c r="I164" s="191"/>
      <c r="J164" s="39"/>
      <c r="K164" s="39"/>
      <c r="L164" s="42"/>
      <c r="M164" s="192"/>
      <c r="N164" s="193"/>
      <c r="O164" s="67"/>
      <c r="P164" s="67"/>
      <c r="Q164" s="67"/>
      <c r="R164" s="67"/>
      <c r="S164" s="67"/>
      <c r="T164" s="68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20" t="s">
        <v>136</v>
      </c>
      <c r="AU164" s="20" t="s">
        <v>81</v>
      </c>
    </row>
    <row r="165" spans="1:65" s="2" customFormat="1" ht="24.2" customHeight="1">
      <c r="A165" s="37"/>
      <c r="B165" s="38"/>
      <c r="C165" s="176" t="s">
        <v>431</v>
      </c>
      <c r="D165" s="176" t="s">
        <v>130</v>
      </c>
      <c r="E165" s="177" t="s">
        <v>1702</v>
      </c>
      <c r="F165" s="178" t="s">
        <v>1703</v>
      </c>
      <c r="G165" s="179" t="s">
        <v>376</v>
      </c>
      <c r="H165" s="180">
        <v>1</v>
      </c>
      <c r="I165" s="181"/>
      <c r="J165" s="182">
        <f>ROUND(I165*H165,2)</f>
        <v>0</v>
      </c>
      <c r="K165" s="178" t="s">
        <v>19</v>
      </c>
      <c r="L165" s="42"/>
      <c r="M165" s="183" t="s">
        <v>19</v>
      </c>
      <c r="N165" s="184" t="s">
        <v>43</v>
      </c>
      <c r="O165" s="67"/>
      <c r="P165" s="185">
        <f>O165*H165</f>
        <v>0</v>
      </c>
      <c r="Q165" s="185">
        <v>0</v>
      </c>
      <c r="R165" s="185">
        <f>Q165*H165</f>
        <v>0</v>
      </c>
      <c r="S165" s="185">
        <v>0</v>
      </c>
      <c r="T165" s="186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7" t="s">
        <v>275</v>
      </c>
      <c r="AT165" s="187" t="s">
        <v>130</v>
      </c>
      <c r="AU165" s="187" t="s">
        <v>81</v>
      </c>
      <c r="AY165" s="20" t="s">
        <v>128</v>
      </c>
      <c r="BE165" s="188">
        <f>IF(N165="základní",J165,0)</f>
        <v>0</v>
      </c>
      <c r="BF165" s="188">
        <f>IF(N165="snížená",J165,0)</f>
        <v>0</v>
      </c>
      <c r="BG165" s="188">
        <f>IF(N165="zákl. přenesená",J165,0)</f>
        <v>0</v>
      </c>
      <c r="BH165" s="188">
        <f>IF(N165="sníž. přenesená",J165,0)</f>
        <v>0</v>
      </c>
      <c r="BI165" s="188">
        <f>IF(N165="nulová",J165,0)</f>
        <v>0</v>
      </c>
      <c r="BJ165" s="20" t="s">
        <v>79</v>
      </c>
      <c r="BK165" s="188">
        <f>ROUND(I165*H165,2)</f>
        <v>0</v>
      </c>
      <c r="BL165" s="20" t="s">
        <v>275</v>
      </c>
      <c r="BM165" s="187" t="s">
        <v>654</v>
      </c>
    </row>
    <row r="166" spans="1:65" s="2" customFormat="1" ht="19.5">
      <c r="A166" s="37"/>
      <c r="B166" s="38"/>
      <c r="C166" s="39"/>
      <c r="D166" s="189" t="s">
        <v>136</v>
      </c>
      <c r="E166" s="39"/>
      <c r="F166" s="190" t="s">
        <v>1703</v>
      </c>
      <c r="G166" s="39"/>
      <c r="H166" s="39"/>
      <c r="I166" s="191"/>
      <c r="J166" s="39"/>
      <c r="K166" s="39"/>
      <c r="L166" s="42"/>
      <c r="M166" s="192"/>
      <c r="N166" s="193"/>
      <c r="O166" s="67"/>
      <c r="P166" s="67"/>
      <c r="Q166" s="67"/>
      <c r="R166" s="67"/>
      <c r="S166" s="67"/>
      <c r="T166" s="68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20" t="s">
        <v>136</v>
      </c>
      <c r="AU166" s="20" t="s">
        <v>81</v>
      </c>
    </row>
    <row r="167" spans="1:65" s="2" customFormat="1" ht="16.5" customHeight="1">
      <c r="A167" s="37"/>
      <c r="B167" s="38"/>
      <c r="C167" s="232" t="s">
        <v>438</v>
      </c>
      <c r="D167" s="232" t="s">
        <v>353</v>
      </c>
      <c r="E167" s="233" t="s">
        <v>1704</v>
      </c>
      <c r="F167" s="234" t="s">
        <v>1705</v>
      </c>
      <c r="G167" s="235" t="s">
        <v>376</v>
      </c>
      <c r="H167" s="236">
        <v>1</v>
      </c>
      <c r="I167" s="237"/>
      <c r="J167" s="238">
        <f>ROUND(I167*H167,2)</f>
        <v>0</v>
      </c>
      <c r="K167" s="234" t="s">
        <v>19</v>
      </c>
      <c r="L167" s="239"/>
      <c r="M167" s="240" t="s">
        <v>19</v>
      </c>
      <c r="N167" s="241" t="s">
        <v>43</v>
      </c>
      <c r="O167" s="67"/>
      <c r="P167" s="185">
        <f>O167*H167</f>
        <v>0</v>
      </c>
      <c r="Q167" s="185">
        <v>4.6000000000000001E-4</v>
      </c>
      <c r="R167" s="185">
        <f>Q167*H167</f>
        <v>4.6000000000000001E-4</v>
      </c>
      <c r="S167" s="185">
        <v>0</v>
      </c>
      <c r="T167" s="186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7" t="s">
        <v>400</v>
      </c>
      <c r="AT167" s="187" t="s">
        <v>353</v>
      </c>
      <c r="AU167" s="187" t="s">
        <v>81</v>
      </c>
      <c r="AY167" s="20" t="s">
        <v>128</v>
      </c>
      <c r="BE167" s="188">
        <f>IF(N167="základní",J167,0)</f>
        <v>0</v>
      </c>
      <c r="BF167" s="188">
        <f>IF(N167="snížená",J167,0)</f>
        <v>0</v>
      </c>
      <c r="BG167" s="188">
        <f>IF(N167="zákl. přenesená",J167,0)</f>
        <v>0</v>
      </c>
      <c r="BH167" s="188">
        <f>IF(N167="sníž. přenesená",J167,0)</f>
        <v>0</v>
      </c>
      <c r="BI167" s="188">
        <f>IF(N167="nulová",J167,0)</f>
        <v>0</v>
      </c>
      <c r="BJ167" s="20" t="s">
        <v>79</v>
      </c>
      <c r="BK167" s="188">
        <f>ROUND(I167*H167,2)</f>
        <v>0</v>
      </c>
      <c r="BL167" s="20" t="s">
        <v>275</v>
      </c>
      <c r="BM167" s="187" t="s">
        <v>665</v>
      </c>
    </row>
    <row r="168" spans="1:65" s="2" customFormat="1">
      <c r="A168" s="37"/>
      <c r="B168" s="38"/>
      <c r="C168" s="39"/>
      <c r="D168" s="189" t="s">
        <v>136</v>
      </c>
      <c r="E168" s="39"/>
      <c r="F168" s="190" t="s">
        <v>1705</v>
      </c>
      <c r="G168" s="39"/>
      <c r="H168" s="39"/>
      <c r="I168" s="191"/>
      <c r="J168" s="39"/>
      <c r="K168" s="39"/>
      <c r="L168" s="42"/>
      <c r="M168" s="192"/>
      <c r="N168" s="193"/>
      <c r="O168" s="67"/>
      <c r="P168" s="67"/>
      <c r="Q168" s="67"/>
      <c r="R168" s="67"/>
      <c r="S168" s="67"/>
      <c r="T168" s="68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20" t="s">
        <v>136</v>
      </c>
      <c r="AU168" s="20" t="s">
        <v>81</v>
      </c>
    </row>
    <row r="169" spans="1:65" s="2" customFormat="1" ht="24.2" customHeight="1">
      <c r="A169" s="37"/>
      <c r="B169" s="38"/>
      <c r="C169" s="176" t="s">
        <v>446</v>
      </c>
      <c r="D169" s="176" t="s">
        <v>130</v>
      </c>
      <c r="E169" s="177" t="s">
        <v>1706</v>
      </c>
      <c r="F169" s="178" t="s">
        <v>1707</v>
      </c>
      <c r="G169" s="179" t="s">
        <v>376</v>
      </c>
      <c r="H169" s="180">
        <v>3</v>
      </c>
      <c r="I169" s="181"/>
      <c r="J169" s="182">
        <f>ROUND(I169*H169,2)</f>
        <v>0</v>
      </c>
      <c r="K169" s="178" t="s">
        <v>19</v>
      </c>
      <c r="L169" s="42"/>
      <c r="M169" s="183" t="s">
        <v>19</v>
      </c>
      <c r="N169" s="184" t="s">
        <v>43</v>
      </c>
      <c r="O169" s="67"/>
      <c r="P169" s="185">
        <f>O169*H169</f>
        <v>0</v>
      </c>
      <c r="Q169" s="185">
        <v>0</v>
      </c>
      <c r="R169" s="185">
        <f>Q169*H169</f>
        <v>0</v>
      </c>
      <c r="S169" s="185">
        <v>0</v>
      </c>
      <c r="T169" s="186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7" t="s">
        <v>275</v>
      </c>
      <c r="AT169" s="187" t="s">
        <v>130</v>
      </c>
      <c r="AU169" s="187" t="s">
        <v>81</v>
      </c>
      <c r="AY169" s="20" t="s">
        <v>128</v>
      </c>
      <c r="BE169" s="188">
        <f>IF(N169="základní",J169,0)</f>
        <v>0</v>
      </c>
      <c r="BF169" s="188">
        <f>IF(N169="snížená",J169,0)</f>
        <v>0</v>
      </c>
      <c r="BG169" s="188">
        <f>IF(N169="zákl. přenesená",J169,0)</f>
        <v>0</v>
      </c>
      <c r="BH169" s="188">
        <f>IF(N169="sníž. přenesená",J169,0)</f>
        <v>0</v>
      </c>
      <c r="BI169" s="188">
        <f>IF(N169="nulová",J169,0)</f>
        <v>0</v>
      </c>
      <c r="BJ169" s="20" t="s">
        <v>79</v>
      </c>
      <c r="BK169" s="188">
        <f>ROUND(I169*H169,2)</f>
        <v>0</v>
      </c>
      <c r="BL169" s="20" t="s">
        <v>275</v>
      </c>
      <c r="BM169" s="187" t="s">
        <v>676</v>
      </c>
    </row>
    <row r="170" spans="1:65" s="2" customFormat="1" ht="19.5">
      <c r="A170" s="37"/>
      <c r="B170" s="38"/>
      <c r="C170" s="39"/>
      <c r="D170" s="189" t="s">
        <v>136</v>
      </c>
      <c r="E170" s="39"/>
      <c r="F170" s="190" t="s">
        <v>1707</v>
      </c>
      <c r="G170" s="39"/>
      <c r="H170" s="39"/>
      <c r="I170" s="191"/>
      <c r="J170" s="39"/>
      <c r="K170" s="39"/>
      <c r="L170" s="42"/>
      <c r="M170" s="192"/>
      <c r="N170" s="193"/>
      <c r="O170" s="67"/>
      <c r="P170" s="67"/>
      <c r="Q170" s="67"/>
      <c r="R170" s="67"/>
      <c r="S170" s="67"/>
      <c r="T170" s="68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20" t="s">
        <v>136</v>
      </c>
      <c r="AU170" s="20" t="s">
        <v>81</v>
      </c>
    </row>
    <row r="171" spans="1:65" s="2" customFormat="1" ht="16.5" customHeight="1">
      <c r="A171" s="37"/>
      <c r="B171" s="38"/>
      <c r="C171" s="232" t="s">
        <v>450</v>
      </c>
      <c r="D171" s="232" t="s">
        <v>353</v>
      </c>
      <c r="E171" s="233" t="s">
        <v>1708</v>
      </c>
      <c r="F171" s="234" t="s">
        <v>1709</v>
      </c>
      <c r="G171" s="235" t="s">
        <v>376</v>
      </c>
      <c r="H171" s="236">
        <v>3</v>
      </c>
      <c r="I171" s="237"/>
      <c r="J171" s="238">
        <f>ROUND(I171*H171,2)</f>
        <v>0</v>
      </c>
      <c r="K171" s="234" t="s">
        <v>19</v>
      </c>
      <c r="L171" s="239"/>
      <c r="M171" s="240" t="s">
        <v>19</v>
      </c>
      <c r="N171" s="241" t="s">
        <v>43</v>
      </c>
      <c r="O171" s="67"/>
      <c r="P171" s="185">
        <f>O171*H171</f>
        <v>0</v>
      </c>
      <c r="Q171" s="185">
        <v>2.0999999999999999E-3</v>
      </c>
      <c r="R171" s="185">
        <f>Q171*H171</f>
        <v>6.3E-3</v>
      </c>
      <c r="S171" s="185">
        <v>0</v>
      </c>
      <c r="T171" s="186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7" t="s">
        <v>400</v>
      </c>
      <c r="AT171" s="187" t="s">
        <v>353</v>
      </c>
      <c r="AU171" s="187" t="s">
        <v>81</v>
      </c>
      <c r="AY171" s="20" t="s">
        <v>128</v>
      </c>
      <c r="BE171" s="188">
        <f>IF(N171="základní",J171,0)</f>
        <v>0</v>
      </c>
      <c r="BF171" s="188">
        <f>IF(N171="snížená",J171,0)</f>
        <v>0</v>
      </c>
      <c r="BG171" s="188">
        <f>IF(N171="zákl. přenesená",J171,0)</f>
        <v>0</v>
      </c>
      <c r="BH171" s="188">
        <f>IF(N171="sníž. přenesená",J171,0)</f>
        <v>0</v>
      </c>
      <c r="BI171" s="188">
        <f>IF(N171="nulová",J171,0)</f>
        <v>0</v>
      </c>
      <c r="BJ171" s="20" t="s">
        <v>79</v>
      </c>
      <c r="BK171" s="188">
        <f>ROUND(I171*H171,2)</f>
        <v>0</v>
      </c>
      <c r="BL171" s="20" t="s">
        <v>275</v>
      </c>
      <c r="BM171" s="187" t="s">
        <v>685</v>
      </c>
    </row>
    <row r="172" spans="1:65" s="2" customFormat="1">
      <c r="A172" s="37"/>
      <c r="B172" s="38"/>
      <c r="C172" s="39"/>
      <c r="D172" s="189" t="s">
        <v>136</v>
      </c>
      <c r="E172" s="39"/>
      <c r="F172" s="190" t="s">
        <v>1709</v>
      </c>
      <c r="G172" s="39"/>
      <c r="H172" s="39"/>
      <c r="I172" s="191"/>
      <c r="J172" s="39"/>
      <c r="K172" s="39"/>
      <c r="L172" s="42"/>
      <c r="M172" s="192"/>
      <c r="N172" s="193"/>
      <c r="O172" s="67"/>
      <c r="P172" s="67"/>
      <c r="Q172" s="67"/>
      <c r="R172" s="67"/>
      <c r="S172" s="67"/>
      <c r="T172" s="68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20" t="s">
        <v>136</v>
      </c>
      <c r="AU172" s="20" t="s">
        <v>81</v>
      </c>
    </row>
    <row r="173" spans="1:65" s="2" customFormat="1" ht="24.2" customHeight="1">
      <c r="A173" s="37"/>
      <c r="B173" s="38"/>
      <c r="C173" s="176" t="s">
        <v>456</v>
      </c>
      <c r="D173" s="176" t="s">
        <v>130</v>
      </c>
      <c r="E173" s="177" t="s">
        <v>1710</v>
      </c>
      <c r="F173" s="178" t="s">
        <v>1711</v>
      </c>
      <c r="G173" s="179" t="s">
        <v>376</v>
      </c>
      <c r="H173" s="180">
        <v>1</v>
      </c>
      <c r="I173" s="181"/>
      <c r="J173" s="182">
        <f>ROUND(I173*H173,2)</f>
        <v>0</v>
      </c>
      <c r="K173" s="178" t="s">
        <v>19</v>
      </c>
      <c r="L173" s="42"/>
      <c r="M173" s="183" t="s">
        <v>19</v>
      </c>
      <c r="N173" s="184" t="s">
        <v>43</v>
      </c>
      <c r="O173" s="67"/>
      <c r="P173" s="185">
        <f>O173*H173</f>
        <v>0</v>
      </c>
      <c r="Q173" s="185">
        <v>0</v>
      </c>
      <c r="R173" s="185">
        <f>Q173*H173</f>
        <v>0</v>
      </c>
      <c r="S173" s="185">
        <v>0</v>
      </c>
      <c r="T173" s="186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7" t="s">
        <v>275</v>
      </c>
      <c r="AT173" s="187" t="s">
        <v>130</v>
      </c>
      <c r="AU173" s="187" t="s">
        <v>81</v>
      </c>
      <c r="AY173" s="20" t="s">
        <v>128</v>
      </c>
      <c r="BE173" s="188">
        <f>IF(N173="základní",J173,0)</f>
        <v>0</v>
      </c>
      <c r="BF173" s="188">
        <f>IF(N173="snížená",J173,0)</f>
        <v>0</v>
      </c>
      <c r="BG173" s="188">
        <f>IF(N173="zákl. přenesená",J173,0)</f>
        <v>0</v>
      </c>
      <c r="BH173" s="188">
        <f>IF(N173="sníž. přenesená",J173,0)</f>
        <v>0</v>
      </c>
      <c r="BI173" s="188">
        <f>IF(N173="nulová",J173,0)</f>
        <v>0</v>
      </c>
      <c r="BJ173" s="20" t="s">
        <v>79</v>
      </c>
      <c r="BK173" s="188">
        <f>ROUND(I173*H173,2)</f>
        <v>0</v>
      </c>
      <c r="BL173" s="20" t="s">
        <v>275</v>
      </c>
      <c r="BM173" s="187" t="s">
        <v>694</v>
      </c>
    </row>
    <row r="174" spans="1:65" s="2" customFormat="1">
      <c r="A174" s="37"/>
      <c r="B174" s="38"/>
      <c r="C174" s="39"/>
      <c r="D174" s="189" t="s">
        <v>136</v>
      </c>
      <c r="E174" s="39"/>
      <c r="F174" s="190" t="s">
        <v>1711</v>
      </c>
      <c r="G174" s="39"/>
      <c r="H174" s="39"/>
      <c r="I174" s="191"/>
      <c r="J174" s="39"/>
      <c r="K174" s="39"/>
      <c r="L174" s="42"/>
      <c r="M174" s="192"/>
      <c r="N174" s="193"/>
      <c r="O174" s="67"/>
      <c r="P174" s="67"/>
      <c r="Q174" s="67"/>
      <c r="R174" s="67"/>
      <c r="S174" s="67"/>
      <c r="T174" s="68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20" t="s">
        <v>136</v>
      </c>
      <c r="AU174" s="20" t="s">
        <v>81</v>
      </c>
    </row>
    <row r="175" spans="1:65" s="2" customFormat="1" ht="16.5" customHeight="1">
      <c r="A175" s="37"/>
      <c r="B175" s="38"/>
      <c r="C175" s="232" t="s">
        <v>465</v>
      </c>
      <c r="D175" s="232" t="s">
        <v>353</v>
      </c>
      <c r="E175" s="233" t="s">
        <v>1712</v>
      </c>
      <c r="F175" s="234" t="s">
        <v>1713</v>
      </c>
      <c r="G175" s="235" t="s">
        <v>376</v>
      </c>
      <c r="H175" s="236">
        <v>1</v>
      </c>
      <c r="I175" s="237"/>
      <c r="J175" s="238">
        <f>ROUND(I175*H175,2)</f>
        <v>0</v>
      </c>
      <c r="K175" s="234" t="s">
        <v>19</v>
      </c>
      <c r="L175" s="239"/>
      <c r="M175" s="240" t="s">
        <v>19</v>
      </c>
      <c r="N175" s="241" t="s">
        <v>43</v>
      </c>
      <c r="O175" s="67"/>
      <c r="P175" s="185">
        <f>O175*H175</f>
        <v>0</v>
      </c>
      <c r="Q175" s="185">
        <v>1E-3</v>
      </c>
      <c r="R175" s="185">
        <f>Q175*H175</f>
        <v>1E-3</v>
      </c>
      <c r="S175" s="185">
        <v>0</v>
      </c>
      <c r="T175" s="186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7" t="s">
        <v>400</v>
      </c>
      <c r="AT175" s="187" t="s">
        <v>353</v>
      </c>
      <c r="AU175" s="187" t="s">
        <v>81</v>
      </c>
      <c r="AY175" s="20" t="s">
        <v>128</v>
      </c>
      <c r="BE175" s="188">
        <f>IF(N175="základní",J175,0)</f>
        <v>0</v>
      </c>
      <c r="BF175" s="188">
        <f>IF(N175="snížená",J175,0)</f>
        <v>0</v>
      </c>
      <c r="BG175" s="188">
        <f>IF(N175="zákl. přenesená",J175,0)</f>
        <v>0</v>
      </c>
      <c r="BH175" s="188">
        <f>IF(N175="sníž. přenesená",J175,0)</f>
        <v>0</v>
      </c>
      <c r="BI175" s="188">
        <f>IF(N175="nulová",J175,0)</f>
        <v>0</v>
      </c>
      <c r="BJ175" s="20" t="s">
        <v>79</v>
      </c>
      <c r="BK175" s="188">
        <f>ROUND(I175*H175,2)</f>
        <v>0</v>
      </c>
      <c r="BL175" s="20" t="s">
        <v>275</v>
      </c>
      <c r="BM175" s="187" t="s">
        <v>708</v>
      </c>
    </row>
    <row r="176" spans="1:65" s="2" customFormat="1">
      <c r="A176" s="37"/>
      <c r="B176" s="38"/>
      <c r="C176" s="39"/>
      <c r="D176" s="189" t="s">
        <v>136</v>
      </c>
      <c r="E176" s="39"/>
      <c r="F176" s="190" t="s">
        <v>1713</v>
      </c>
      <c r="G176" s="39"/>
      <c r="H176" s="39"/>
      <c r="I176" s="191"/>
      <c r="J176" s="39"/>
      <c r="K176" s="39"/>
      <c r="L176" s="42"/>
      <c r="M176" s="192"/>
      <c r="N176" s="193"/>
      <c r="O176" s="67"/>
      <c r="P176" s="67"/>
      <c r="Q176" s="67"/>
      <c r="R176" s="67"/>
      <c r="S176" s="67"/>
      <c r="T176" s="68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20" t="s">
        <v>136</v>
      </c>
      <c r="AU176" s="20" t="s">
        <v>81</v>
      </c>
    </row>
    <row r="177" spans="1:65" s="2" customFormat="1" ht="24.2" customHeight="1">
      <c r="A177" s="37"/>
      <c r="B177" s="38"/>
      <c r="C177" s="176" t="s">
        <v>475</v>
      </c>
      <c r="D177" s="176" t="s">
        <v>130</v>
      </c>
      <c r="E177" s="177" t="s">
        <v>1714</v>
      </c>
      <c r="F177" s="178" t="s">
        <v>1715</v>
      </c>
      <c r="G177" s="179" t="s">
        <v>571</v>
      </c>
      <c r="H177" s="180">
        <v>92</v>
      </c>
      <c r="I177" s="181"/>
      <c r="J177" s="182">
        <f>ROUND(I177*H177,2)</f>
        <v>0</v>
      </c>
      <c r="K177" s="178" t="s">
        <v>19</v>
      </c>
      <c r="L177" s="42"/>
      <c r="M177" s="183" t="s">
        <v>19</v>
      </c>
      <c r="N177" s="184" t="s">
        <v>43</v>
      </c>
      <c r="O177" s="67"/>
      <c r="P177" s="185">
        <f>O177*H177</f>
        <v>0</v>
      </c>
      <c r="Q177" s="185">
        <v>0</v>
      </c>
      <c r="R177" s="185">
        <f>Q177*H177</f>
        <v>0</v>
      </c>
      <c r="S177" s="185">
        <v>0</v>
      </c>
      <c r="T177" s="186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7" t="s">
        <v>275</v>
      </c>
      <c r="AT177" s="187" t="s">
        <v>130</v>
      </c>
      <c r="AU177" s="187" t="s">
        <v>81</v>
      </c>
      <c r="AY177" s="20" t="s">
        <v>128</v>
      </c>
      <c r="BE177" s="188">
        <f>IF(N177="základní",J177,0)</f>
        <v>0</v>
      </c>
      <c r="BF177" s="188">
        <f>IF(N177="snížená",J177,0)</f>
        <v>0</v>
      </c>
      <c r="BG177" s="188">
        <f>IF(N177="zákl. přenesená",J177,0)</f>
        <v>0</v>
      </c>
      <c r="BH177" s="188">
        <f>IF(N177="sníž. přenesená",J177,0)</f>
        <v>0</v>
      </c>
      <c r="BI177" s="188">
        <f>IF(N177="nulová",J177,0)</f>
        <v>0</v>
      </c>
      <c r="BJ177" s="20" t="s">
        <v>79</v>
      </c>
      <c r="BK177" s="188">
        <f>ROUND(I177*H177,2)</f>
        <v>0</v>
      </c>
      <c r="BL177" s="20" t="s">
        <v>275</v>
      </c>
      <c r="BM177" s="187" t="s">
        <v>720</v>
      </c>
    </row>
    <row r="178" spans="1:65" s="2" customFormat="1" ht="19.5">
      <c r="A178" s="37"/>
      <c r="B178" s="38"/>
      <c r="C178" s="39"/>
      <c r="D178" s="189" t="s">
        <v>136</v>
      </c>
      <c r="E178" s="39"/>
      <c r="F178" s="190" t="s">
        <v>1715</v>
      </c>
      <c r="G178" s="39"/>
      <c r="H178" s="39"/>
      <c r="I178" s="191"/>
      <c r="J178" s="39"/>
      <c r="K178" s="39"/>
      <c r="L178" s="42"/>
      <c r="M178" s="192"/>
      <c r="N178" s="193"/>
      <c r="O178" s="67"/>
      <c r="P178" s="67"/>
      <c r="Q178" s="67"/>
      <c r="R178" s="67"/>
      <c r="S178" s="67"/>
      <c r="T178" s="68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20" t="s">
        <v>136</v>
      </c>
      <c r="AU178" s="20" t="s">
        <v>81</v>
      </c>
    </row>
    <row r="179" spans="1:65" s="2" customFormat="1" ht="16.5" customHeight="1">
      <c r="A179" s="37"/>
      <c r="B179" s="38"/>
      <c r="C179" s="232" t="s">
        <v>482</v>
      </c>
      <c r="D179" s="232" t="s">
        <v>353</v>
      </c>
      <c r="E179" s="233" t="s">
        <v>1716</v>
      </c>
      <c r="F179" s="234" t="s">
        <v>1717</v>
      </c>
      <c r="G179" s="235" t="s">
        <v>1081</v>
      </c>
      <c r="H179" s="236">
        <v>62</v>
      </c>
      <c r="I179" s="237"/>
      <c r="J179" s="238">
        <f>ROUND(I179*H179,2)</f>
        <v>0</v>
      </c>
      <c r="K179" s="234" t="s">
        <v>19</v>
      </c>
      <c r="L179" s="239"/>
      <c r="M179" s="240" t="s">
        <v>19</v>
      </c>
      <c r="N179" s="241" t="s">
        <v>43</v>
      </c>
      <c r="O179" s="67"/>
      <c r="P179" s="185">
        <f>O179*H179</f>
        <v>0</v>
      </c>
      <c r="Q179" s="185">
        <v>1E-3</v>
      </c>
      <c r="R179" s="185">
        <f>Q179*H179</f>
        <v>6.2E-2</v>
      </c>
      <c r="S179" s="185">
        <v>0</v>
      </c>
      <c r="T179" s="186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87" t="s">
        <v>400</v>
      </c>
      <c r="AT179" s="187" t="s">
        <v>353</v>
      </c>
      <c r="AU179" s="187" t="s">
        <v>81</v>
      </c>
      <c r="AY179" s="20" t="s">
        <v>128</v>
      </c>
      <c r="BE179" s="188">
        <f>IF(N179="základní",J179,0)</f>
        <v>0</v>
      </c>
      <c r="BF179" s="188">
        <f>IF(N179="snížená",J179,0)</f>
        <v>0</v>
      </c>
      <c r="BG179" s="188">
        <f>IF(N179="zákl. přenesená",J179,0)</f>
        <v>0</v>
      </c>
      <c r="BH179" s="188">
        <f>IF(N179="sníž. přenesená",J179,0)</f>
        <v>0</v>
      </c>
      <c r="BI179" s="188">
        <f>IF(N179="nulová",J179,0)</f>
        <v>0</v>
      </c>
      <c r="BJ179" s="20" t="s">
        <v>79</v>
      </c>
      <c r="BK179" s="188">
        <f>ROUND(I179*H179,2)</f>
        <v>0</v>
      </c>
      <c r="BL179" s="20" t="s">
        <v>275</v>
      </c>
      <c r="BM179" s="187" t="s">
        <v>736</v>
      </c>
    </row>
    <row r="180" spans="1:65" s="2" customFormat="1">
      <c r="A180" s="37"/>
      <c r="B180" s="38"/>
      <c r="C180" s="39"/>
      <c r="D180" s="189" t="s">
        <v>136</v>
      </c>
      <c r="E180" s="39"/>
      <c r="F180" s="190" t="s">
        <v>1717</v>
      </c>
      <c r="G180" s="39"/>
      <c r="H180" s="39"/>
      <c r="I180" s="191"/>
      <c r="J180" s="39"/>
      <c r="K180" s="39"/>
      <c r="L180" s="42"/>
      <c r="M180" s="192"/>
      <c r="N180" s="193"/>
      <c r="O180" s="67"/>
      <c r="P180" s="67"/>
      <c r="Q180" s="67"/>
      <c r="R180" s="67"/>
      <c r="S180" s="67"/>
      <c r="T180" s="68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20" t="s">
        <v>136</v>
      </c>
      <c r="AU180" s="20" t="s">
        <v>81</v>
      </c>
    </row>
    <row r="181" spans="1:65" s="2" customFormat="1" ht="16.5" customHeight="1">
      <c r="A181" s="37"/>
      <c r="B181" s="38"/>
      <c r="C181" s="176" t="s">
        <v>487</v>
      </c>
      <c r="D181" s="176" t="s">
        <v>130</v>
      </c>
      <c r="E181" s="177" t="s">
        <v>1718</v>
      </c>
      <c r="F181" s="178" t="s">
        <v>1719</v>
      </c>
      <c r="G181" s="179" t="s">
        <v>571</v>
      </c>
      <c r="H181" s="180">
        <v>160</v>
      </c>
      <c r="I181" s="181"/>
      <c r="J181" s="182">
        <f>ROUND(I181*H181,2)</f>
        <v>0</v>
      </c>
      <c r="K181" s="178" t="s">
        <v>19</v>
      </c>
      <c r="L181" s="42"/>
      <c r="M181" s="183" t="s">
        <v>19</v>
      </c>
      <c r="N181" s="184" t="s">
        <v>43</v>
      </c>
      <c r="O181" s="67"/>
      <c r="P181" s="185">
        <f>O181*H181</f>
        <v>0</v>
      </c>
      <c r="Q181" s="185">
        <v>0</v>
      </c>
      <c r="R181" s="185">
        <f>Q181*H181</f>
        <v>0</v>
      </c>
      <c r="S181" s="185">
        <v>0</v>
      </c>
      <c r="T181" s="186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7" t="s">
        <v>275</v>
      </c>
      <c r="AT181" s="187" t="s">
        <v>130</v>
      </c>
      <c r="AU181" s="187" t="s">
        <v>81</v>
      </c>
      <c r="AY181" s="20" t="s">
        <v>128</v>
      </c>
      <c r="BE181" s="188">
        <f>IF(N181="základní",J181,0)</f>
        <v>0</v>
      </c>
      <c r="BF181" s="188">
        <f>IF(N181="snížená",J181,0)</f>
        <v>0</v>
      </c>
      <c r="BG181" s="188">
        <f>IF(N181="zákl. přenesená",J181,0)</f>
        <v>0</v>
      </c>
      <c r="BH181" s="188">
        <f>IF(N181="sníž. přenesená",J181,0)</f>
        <v>0</v>
      </c>
      <c r="BI181" s="188">
        <f>IF(N181="nulová",J181,0)</f>
        <v>0</v>
      </c>
      <c r="BJ181" s="20" t="s">
        <v>79</v>
      </c>
      <c r="BK181" s="188">
        <f>ROUND(I181*H181,2)</f>
        <v>0</v>
      </c>
      <c r="BL181" s="20" t="s">
        <v>275</v>
      </c>
      <c r="BM181" s="187" t="s">
        <v>751</v>
      </c>
    </row>
    <row r="182" spans="1:65" s="2" customFormat="1">
      <c r="A182" s="37"/>
      <c r="B182" s="38"/>
      <c r="C182" s="39"/>
      <c r="D182" s="189" t="s">
        <v>136</v>
      </c>
      <c r="E182" s="39"/>
      <c r="F182" s="190" t="s">
        <v>1719</v>
      </c>
      <c r="G182" s="39"/>
      <c r="H182" s="39"/>
      <c r="I182" s="191"/>
      <c r="J182" s="39"/>
      <c r="K182" s="39"/>
      <c r="L182" s="42"/>
      <c r="M182" s="192"/>
      <c r="N182" s="193"/>
      <c r="O182" s="67"/>
      <c r="P182" s="67"/>
      <c r="Q182" s="67"/>
      <c r="R182" s="67"/>
      <c r="S182" s="67"/>
      <c r="T182" s="68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20" t="s">
        <v>136</v>
      </c>
      <c r="AU182" s="20" t="s">
        <v>81</v>
      </c>
    </row>
    <row r="183" spans="1:65" s="2" customFormat="1" ht="16.5" customHeight="1">
      <c r="A183" s="37"/>
      <c r="B183" s="38"/>
      <c r="C183" s="232" t="s">
        <v>494</v>
      </c>
      <c r="D183" s="232" t="s">
        <v>353</v>
      </c>
      <c r="E183" s="233" t="s">
        <v>1720</v>
      </c>
      <c r="F183" s="234" t="s">
        <v>1721</v>
      </c>
      <c r="G183" s="235" t="s">
        <v>571</v>
      </c>
      <c r="H183" s="236">
        <v>115</v>
      </c>
      <c r="I183" s="237"/>
      <c r="J183" s="238">
        <f>ROUND(I183*H183,2)</f>
        <v>0</v>
      </c>
      <c r="K183" s="234" t="s">
        <v>19</v>
      </c>
      <c r="L183" s="239"/>
      <c r="M183" s="240" t="s">
        <v>19</v>
      </c>
      <c r="N183" s="241" t="s">
        <v>43</v>
      </c>
      <c r="O183" s="67"/>
      <c r="P183" s="185">
        <f>O183*H183</f>
        <v>0</v>
      </c>
      <c r="Q183" s="185">
        <v>0</v>
      </c>
      <c r="R183" s="185">
        <f>Q183*H183</f>
        <v>0</v>
      </c>
      <c r="S183" s="185">
        <v>0</v>
      </c>
      <c r="T183" s="186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7" t="s">
        <v>400</v>
      </c>
      <c r="AT183" s="187" t="s">
        <v>353</v>
      </c>
      <c r="AU183" s="187" t="s">
        <v>81</v>
      </c>
      <c r="AY183" s="20" t="s">
        <v>128</v>
      </c>
      <c r="BE183" s="188">
        <f>IF(N183="základní",J183,0)</f>
        <v>0</v>
      </c>
      <c r="BF183" s="188">
        <f>IF(N183="snížená",J183,0)</f>
        <v>0</v>
      </c>
      <c r="BG183" s="188">
        <f>IF(N183="zákl. přenesená",J183,0)</f>
        <v>0</v>
      </c>
      <c r="BH183" s="188">
        <f>IF(N183="sníž. přenesená",J183,0)</f>
        <v>0</v>
      </c>
      <c r="BI183" s="188">
        <f>IF(N183="nulová",J183,0)</f>
        <v>0</v>
      </c>
      <c r="BJ183" s="20" t="s">
        <v>79</v>
      </c>
      <c r="BK183" s="188">
        <f>ROUND(I183*H183,2)</f>
        <v>0</v>
      </c>
      <c r="BL183" s="20" t="s">
        <v>275</v>
      </c>
      <c r="BM183" s="187" t="s">
        <v>762</v>
      </c>
    </row>
    <row r="184" spans="1:65" s="2" customFormat="1">
      <c r="A184" s="37"/>
      <c r="B184" s="38"/>
      <c r="C184" s="39"/>
      <c r="D184" s="189" t="s">
        <v>136</v>
      </c>
      <c r="E184" s="39"/>
      <c r="F184" s="190" t="s">
        <v>1721</v>
      </c>
      <c r="G184" s="39"/>
      <c r="H184" s="39"/>
      <c r="I184" s="191"/>
      <c r="J184" s="39"/>
      <c r="K184" s="39"/>
      <c r="L184" s="42"/>
      <c r="M184" s="192"/>
      <c r="N184" s="193"/>
      <c r="O184" s="67"/>
      <c r="P184" s="67"/>
      <c r="Q184" s="67"/>
      <c r="R184" s="67"/>
      <c r="S184" s="67"/>
      <c r="T184" s="68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20" t="s">
        <v>136</v>
      </c>
      <c r="AU184" s="20" t="s">
        <v>81</v>
      </c>
    </row>
    <row r="185" spans="1:65" s="2" customFormat="1" ht="16.5" customHeight="1">
      <c r="A185" s="37"/>
      <c r="B185" s="38"/>
      <c r="C185" s="232" t="s">
        <v>497</v>
      </c>
      <c r="D185" s="232" t="s">
        <v>353</v>
      </c>
      <c r="E185" s="233" t="s">
        <v>1722</v>
      </c>
      <c r="F185" s="234" t="s">
        <v>1723</v>
      </c>
      <c r="G185" s="235" t="s">
        <v>571</v>
      </c>
      <c r="H185" s="236">
        <v>69</v>
      </c>
      <c r="I185" s="237"/>
      <c r="J185" s="238">
        <f>ROUND(I185*H185,2)</f>
        <v>0</v>
      </c>
      <c r="K185" s="234" t="s">
        <v>19</v>
      </c>
      <c r="L185" s="239"/>
      <c r="M185" s="240" t="s">
        <v>19</v>
      </c>
      <c r="N185" s="241" t="s">
        <v>43</v>
      </c>
      <c r="O185" s="67"/>
      <c r="P185" s="185">
        <f>O185*H185</f>
        <v>0</v>
      </c>
      <c r="Q185" s="185">
        <v>0</v>
      </c>
      <c r="R185" s="185">
        <f>Q185*H185</f>
        <v>0</v>
      </c>
      <c r="S185" s="185">
        <v>0</v>
      </c>
      <c r="T185" s="186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87" t="s">
        <v>400</v>
      </c>
      <c r="AT185" s="187" t="s">
        <v>353</v>
      </c>
      <c r="AU185" s="187" t="s">
        <v>81</v>
      </c>
      <c r="AY185" s="20" t="s">
        <v>128</v>
      </c>
      <c r="BE185" s="188">
        <f>IF(N185="základní",J185,0)</f>
        <v>0</v>
      </c>
      <c r="BF185" s="188">
        <f>IF(N185="snížená",J185,0)</f>
        <v>0</v>
      </c>
      <c r="BG185" s="188">
        <f>IF(N185="zákl. přenesená",J185,0)</f>
        <v>0</v>
      </c>
      <c r="BH185" s="188">
        <f>IF(N185="sníž. přenesená",J185,0)</f>
        <v>0</v>
      </c>
      <c r="BI185" s="188">
        <f>IF(N185="nulová",J185,0)</f>
        <v>0</v>
      </c>
      <c r="BJ185" s="20" t="s">
        <v>79</v>
      </c>
      <c r="BK185" s="188">
        <f>ROUND(I185*H185,2)</f>
        <v>0</v>
      </c>
      <c r="BL185" s="20" t="s">
        <v>275</v>
      </c>
      <c r="BM185" s="187" t="s">
        <v>769</v>
      </c>
    </row>
    <row r="186" spans="1:65" s="2" customFormat="1">
      <c r="A186" s="37"/>
      <c r="B186" s="38"/>
      <c r="C186" s="39"/>
      <c r="D186" s="189" t="s">
        <v>136</v>
      </c>
      <c r="E186" s="39"/>
      <c r="F186" s="190" t="s">
        <v>1723</v>
      </c>
      <c r="G186" s="39"/>
      <c r="H186" s="39"/>
      <c r="I186" s="191"/>
      <c r="J186" s="39"/>
      <c r="K186" s="39"/>
      <c r="L186" s="42"/>
      <c r="M186" s="192"/>
      <c r="N186" s="193"/>
      <c r="O186" s="67"/>
      <c r="P186" s="67"/>
      <c r="Q186" s="67"/>
      <c r="R186" s="67"/>
      <c r="S186" s="67"/>
      <c r="T186" s="68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20" t="s">
        <v>136</v>
      </c>
      <c r="AU186" s="20" t="s">
        <v>81</v>
      </c>
    </row>
    <row r="187" spans="1:65" s="2" customFormat="1" ht="16.5" customHeight="1">
      <c r="A187" s="37"/>
      <c r="B187" s="38"/>
      <c r="C187" s="232" t="s">
        <v>504</v>
      </c>
      <c r="D187" s="232" t="s">
        <v>353</v>
      </c>
      <c r="E187" s="233" t="s">
        <v>827</v>
      </c>
      <c r="F187" s="234" t="s">
        <v>1724</v>
      </c>
      <c r="G187" s="235" t="s">
        <v>1725</v>
      </c>
      <c r="H187" s="236">
        <v>152</v>
      </c>
      <c r="I187" s="237"/>
      <c r="J187" s="238">
        <f>ROUND(I187*H187,2)</f>
        <v>0</v>
      </c>
      <c r="K187" s="234" t="s">
        <v>19</v>
      </c>
      <c r="L187" s="239"/>
      <c r="M187" s="240" t="s">
        <v>19</v>
      </c>
      <c r="N187" s="241" t="s">
        <v>43</v>
      </c>
      <c r="O187" s="67"/>
      <c r="P187" s="185">
        <f>O187*H187</f>
        <v>0</v>
      </c>
      <c r="Q187" s="185">
        <v>0</v>
      </c>
      <c r="R187" s="185">
        <f>Q187*H187</f>
        <v>0</v>
      </c>
      <c r="S187" s="185">
        <v>0</v>
      </c>
      <c r="T187" s="186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87" t="s">
        <v>400</v>
      </c>
      <c r="AT187" s="187" t="s">
        <v>353</v>
      </c>
      <c r="AU187" s="187" t="s">
        <v>81</v>
      </c>
      <c r="AY187" s="20" t="s">
        <v>128</v>
      </c>
      <c r="BE187" s="188">
        <f>IF(N187="základní",J187,0)</f>
        <v>0</v>
      </c>
      <c r="BF187" s="188">
        <f>IF(N187="snížená",J187,0)</f>
        <v>0</v>
      </c>
      <c r="BG187" s="188">
        <f>IF(N187="zákl. přenesená",J187,0)</f>
        <v>0</v>
      </c>
      <c r="BH187" s="188">
        <f>IF(N187="sníž. přenesená",J187,0)</f>
        <v>0</v>
      </c>
      <c r="BI187" s="188">
        <f>IF(N187="nulová",J187,0)</f>
        <v>0</v>
      </c>
      <c r="BJ187" s="20" t="s">
        <v>79</v>
      </c>
      <c r="BK187" s="188">
        <f>ROUND(I187*H187,2)</f>
        <v>0</v>
      </c>
      <c r="BL187" s="20" t="s">
        <v>275</v>
      </c>
      <c r="BM187" s="187" t="s">
        <v>778</v>
      </c>
    </row>
    <row r="188" spans="1:65" s="2" customFormat="1">
      <c r="A188" s="37"/>
      <c r="B188" s="38"/>
      <c r="C188" s="39"/>
      <c r="D188" s="189" t="s">
        <v>136</v>
      </c>
      <c r="E188" s="39"/>
      <c r="F188" s="190" t="s">
        <v>1724</v>
      </c>
      <c r="G188" s="39"/>
      <c r="H188" s="39"/>
      <c r="I188" s="191"/>
      <c r="J188" s="39"/>
      <c r="K188" s="39"/>
      <c r="L188" s="42"/>
      <c r="M188" s="192"/>
      <c r="N188" s="193"/>
      <c r="O188" s="67"/>
      <c r="P188" s="67"/>
      <c r="Q188" s="67"/>
      <c r="R188" s="67"/>
      <c r="S188" s="67"/>
      <c r="T188" s="68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20" t="s">
        <v>136</v>
      </c>
      <c r="AU188" s="20" t="s">
        <v>81</v>
      </c>
    </row>
    <row r="189" spans="1:65" s="2" customFormat="1" ht="16.5" customHeight="1">
      <c r="A189" s="37"/>
      <c r="B189" s="38"/>
      <c r="C189" s="176" t="s">
        <v>509</v>
      </c>
      <c r="D189" s="176" t="s">
        <v>130</v>
      </c>
      <c r="E189" s="177" t="s">
        <v>1726</v>
      </c>
      <c r="F189" s="178" t="s">
        <v>1727</v>
      </c>
      <c r="G189" s="179" t="s">
        <v>376</v>
      </c>
      <c r="H189" s="180">
        <v>8</v>
      </c>
      <c r="I189" s="181"/>
      <c r="J189" s="182">
        <f>ROUND(I189*H189,2)</f>
        <v>0</v>
      </c>
      <c r="K189" s="178" t="s">
        <v>19</v>
      </c>
      <c r="L189" s="42"/>
      <c r="M189" s="183" t="s">
        <v>19</v>
      </c>
      <c r="N189" s="184" t="s">
        <v>43</v>
      </c>
      <c r="O189" s="67"/>
      <c r="P189" s="185">
        <f>O189*H189</f>
        <v>0</v>
      </c>
      <c r="Q189" s="185">
        <v>0</v>
      </c>
      <c r="R189" s="185">
        <f>Q189*H189</f>
        <v>0</v>
      </c>
      <c r="S189" s="185">
        <v>0</v>
      </c>
      <c r="T189" s="186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87" t="s">
        <v>275</v>
      </c>
      <c r="AT189" s="187" t="s">
        <v>130</v>
      </c>
      <c r="AU189" s="187" t="s">
        <v>81</v>
      </c>
      <c r="AY189" s="20" t="s">
        <v>128</v>
      </c>
      <c r="BE189" s="188">
        <f>IF(N189="základní",J189,0)</f>
        <v>0</v>
      </c>
      <c r="BF189" s="188">
        <f>IF(N189="snížená",J189,0)</f>
        <v>0</v>
      </c>
      <c r="BG189" s="188">
        <f>IF(N189="zákl. přenesená",J189,0)</f>
        <v>0</v>
      </c>
      <c r="BH189" s="188">
        <f>IF(N189="sníž. přenesená",J189,0)</f>
        <v>0</v>
      </c>
      <c r="BI189" s="188">
        <f>IF(N189="nulová",J189,0)</f>
        <v>0</v>
      </c>
      <c r="BJ189" s="20" t="s">
        <v>79</v>
      </c>
      <c r="BK189" s="188">
        <f>ROUND(I189*H189,2)</f>
        <v>0</v>
      </c>
      <c r="BL189" s="20" t="s">
        <v>275</v>
      </c>
      <c r="BM189" s="187" t="s">
        <v>787</v>
      </c>
    </row>
    <row r="190" spans="1:65" s="2" customFormat="1">
      <c r="A190" s="37"/>
      <c r="B190" s="38"/>
      <c r="C190" s="39"/>
      <c r="D190" s="189" t="s">
        <v>136</v>
      </c>
      <c r="E190" s="39"/>
      <c r="F190" s="190" t="s">
        <v>1727</v>
      </c>
      <c r="G190" s="39"/>
      <c r="H190" s="39"/>
      <c r="I190" s="191"/>
      <c r="J190" s="39"/>
      <c r="K190" s="39"/>
      <c r="L190" s="42"/>
      <c r="M190" s="192"/>
      <c r="N190" s="193"/>
      <c r="O190" s="67"/>
      <c r="P190" s="67"/>
      <c r="Q190" s="67"/>
      <c r="R190" s="67"/>
      <c r="S190" s="67"/>
      <c r="T190" s="68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20" t="s">
        <v>136</v>
      </c>
      <c r="AU190" s="20" t="s">
        <v>81</v>
      </c>
    </row>
    <row r="191" spans="1:65" s="2" customFormat="1" ht="16.5" customHeight="1">
      <c r="A191" s="37"/>
      <c r="B191" s="38"/>
      <c r="C191" s="232" t="s">
        <v>513</v>
      </c>
      <c r="D191" s="232" t="s">
        <v>353</v>
      </c>
      <c r="E191" s="233" t="s">
        <v>1728</v>
      </c>
      <c r="F191" s="234" t="s">
        <v>1729</v>
      </c>
      <c r="G191" s="235" t="s">
        <v>376</v>
      </c>
      <c r="H191" s="236">
        <v>8</v>
      </c>
      <c r="I191" s="237"/>
      <c r="J191" s="238">
        <f>ROUND(I191*H191,2)</f>
        <v>0</v>
      </c>
      <c r="K191" s="234" t="s">
        <v>19</v>
      </c>
      <c r="L191" s="239"/>
      <c r="M191" s="240" t="s">
        <v>19</v>
      </c>
      <c r="N191" s="241" t="s">
        <v>43</v>
      </c>
      <c r="O191" s="67"/>
      <c r="P191" s="185">
        <f>O191*H191</f>
        <v>0</v>
      </c>
      <c r="Q191" s="185">
        <v>4.1999999999999997E-3</v>
      </c>
      <c r="R191" s="185">
        <f>Q191*H191</f>
        <v>3.3599999999999998E-2</v>
      </c>
      <c r="S191" s="185">
        <v>0</v>
      </c>
      <c r="T191" s="186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87" t="s">
        <v>400</v>
      </c>
      <c r="AT191" s="187" t="s">
        <v>353</v>
      </c>
      <c r="AU191" s="187" t="s">
        <v>81</v>
      </c>
      <c r="AY191" s="20" t="s">
        <v>128</v>
      </c>
      <c r="BE191" s="188">
        <f>IF(N191="základní",J191,0)</f>
        <v>0</v>
      </c>
      <c r="BF191" s="188">
        <f>IF(N191="snížená",J191,0)</f>
        <v>0</v>
      </c>
      <c r="BG191" s="188">
        <f>IF(N191="zákl. přenesená",J191,0)</f>
        <v>0</v>
      </c>
      <c r="BH191" s="188">
        <f>IF(N191="sníž. přenesená",J191,0)</f>
        <v>0</v>
      </c>
      <c r="BI191" s="188">
        <f>IF(N191="nulová",J191,0)</f>
        <v>0</v>
      </c>
      <c r="BJ191" s="20" t="s">
        <v>79</v>
      </c>
      <c r="BK191" s="188">
        <f>ROUND(I191*H191,2)</f>
        <v>0</v>
      </c>
      <c r="BL191" s="20" t="s">
        <v>275</v>
      </c>
      <c r="BM191" s="187" t="s">
        <v>796</v>
      </c>
    </row>
    <row r="192" spans="1:65" s="2" customFormat="1">
      <c r="A192" s="37"/>
      <c r="B192" s="38"/>
      <c r="C192" s="39"/>
      <c r="D192" s="189" t="s">
        <v>136</v>
      </c>
      <c r="E192" s="39"/>
      <c r="F192" s="190" t="s">
        <v>1729</v>
      </c>
      <c r="G192" s="39"/>
      <c r="H192" s="39"/>
      <c r="I192" s="191"/>
      <c r="J192" s="39"/>
      <c r="K192" s="39"/>
      <c r="L192" s="42"/>
      <c r="M192" s="192"/>
      <c r="N192" s="193"/>
      <c r="O192" s="67"/>
      <c r="P192" s="67"/>
      <c r="Q192" s="67"/>
      <c r="R192" s="67"/>
      <c r="S192" s="67"/>
      <c r="T192" s="68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20" t="s">
        <v>136</v>
      </c>
      <c r="AU192" s="20" t="s">
        <v>81</v>
      </c>
    </row>
    <row r="193" spans="1:65" s="2" customFormat="1" ht="16.5" customHeight="1">
      <c r="A193" s="37"/>
      <c r="B193" s="38"/>
      <c r="C193" s="176" t="s">
        <v>520</v>
      </c>
      <c r="D193" s="176" t="s">
        <v>130</v>
      </c>
      <c r="E193" s="177" t="s">
        <v>1730</v>
      </c>
      <c r="F193" s="178" t="s">
        <v>1731</v>
      </c>
      <c r="G193" s="179" t="s">
        <v>376</v>
      </c>
      <c r="H193" s="180">
        <v>8</v>
      </c>
      <c r="I193" s="181"/>
      <c r="J193" s="182">
        <f>ROUND(I193*H193,2)</f>
        <v>0</v>
      </c>
      <c r="K193" s="178" t="s">
        <v>19</v>
      </c>
      <c r="L193" s="42"/>
      <c r="M193" s="183" t="s">
        <v>19</v>
      </c>
      <c r="N193" s="184" t="s">
        <v>43</v>
      </c>
      <c r="O193" s="67"/>
      <c r="P193" s="185">
        <f>O193*H193</f>
        <v>0</v>
      </c>
      <c r="Q193" s="185">
        <v>0</v>
      </c>
      <c r="R193" s="185">
        <f>Q193*H193</f>
        <v>0</v>
      </c>
      <c r="S193" s="185">
        <v>0</v>
      </c>
      <c r="T193" s="186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7" t="s">
        <v>275</v>
      </c>
      <c r="AT193" s="187" t="s">
        <v>130</v>
      </c>
      <c r="AU193" s="187" t="s">
        <v>81</v>
      </c>
      <c r="AY193" s="20" t="s">
        <v>128</v>
      </c>
      <c r="BE193" s="188">
        <f>IF(N193="základní",J193,0)</f>
        <v>0</v>
      </c>
      <c r="BF193" s="188">
        <f>IF(N193="snížená",J193,0)</f>
        <v>0</v>
      </c>
      <c r="BG193" s="188">
        <f>IF(N193="zákl. přenesená",J193,0)</f>
        <v>0</v>
      </c>
      <c r="BH193" s="188">
        <f>IF(N193="sníž. přenesená",J193,0)</f>
        <v>0</v>
      </c>
      <c r="BI193" s="188">
        <f>IF(N193="nulová",J193,0)</f>
        <v>0</v>
      </c>
      <c r="BJ193" s="20" t="s">
        <v>79</v>
      </c>
      <c r="BK193" s="188">
        <f>ROUND(I193*H193,2)</f>
        <v>0</v>
      </c>
      <c r="BL193" s="20" t="s">
        <v>275</v>
      </c>
      <c r="BM193" s="187" t="s">
        <v>804</v>
      </c>
    </row>
    <row r="194" spans="1:65" s="2" customFormat="1">
      <c r="A194" s="37"/>
      <c r="B194" s="38"/>
      <c r="C194" s="39"/>
      <c r="D194" s="189" t="s">
        <v>136</v>
      </c>
      <c r="E194" s="39"/>
      <c r="F194" s="190" t="s">
        <v>1731</v>
      </c>
      <c r="G194" s="39"/>
      <c r="H194" s="39"/>
      <c r="I194" s="191"/>
      <c r="J194" s="39"/>
      <c r="K194" s="39"/>
      <c r="L194" s="42"/>
      <c r="M194" s="192"/>
      <c r="N194" s="193"/>
      <c r="O194" s="67"/>
      <c r="P194" s="67"/>
      <c r="Q194" s="67"/>
      <c r="R194" s="67"/>
      <c r="S194" s="67"/>
      <c r="T194" s="68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20" t="s">
        <v>136</v>
      </c>
      <c r="AU194" s="20" t="s">
        <v>81</v>
      </c>
    </row>
    <row r="195" spans="1:65" s="2" customFormat="1" ht="16.5" customHeight="1">
      <c r="A195" s="37"/>
      <c r="B195" s="38"/>
      <c r="C195" s="232" t="s">
        <v>523</v>
      </c>
      <c r="D195" s="232" t="s">
        <v>353</v>
      </c>
      <c r="E195" s="233" t="s">
        <v>1732</v>
      </c>
      <c r="F195" s="234" t="s">
        <v>1733</v>
      </c>
      <c r="G195" s="235" t="s">
        <v>376</v>
      </c>
      <c r="H195" s="236">
        <v>8</v>
      </c>
      <c r="I195" s="237"/>
      <c r="J195" s="238">
        <f>ROUND(I195*H195,2)</f>
        <v>0</v>
      </c>
      <c r="K195" s="234" t="s">
        <v>19</v>
      </c>
      <c r="L195" s="239"/>
      <c r="M195" s="240" t="s">
        <v>19</v>
      </c>
      <c r="N195" s="241" t="s">
        <v>43</v>
      </c>
      <c r="O195" s="67"/>
      <c r="P195" s="185">
        <f>O195*H195</f>
        <v>0</v>
      </c>
      <c r="Q195" s="185">
        <v>0</v>
      </c>
      <c r="R195" s="185">
        <f>Q195*H195</f>
        <v>0</v>
      </c>
      <c r="S195" s="185">
        <v>0</v>
      </c>
      <c r="T195" s="186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87" t="s">
        <v>400</v>
      </c>
      <c r="AT195" s="187" t="s">
        <v>353</v>
      </c>
      <c r="AU195" s="187" t="s">
        <v>81</v>
      </c>
      <c r="AY195" s="20" t="s">
        <v>128</v>
      </c>
      <c r="BE195" s="188">
        <f>IF(N195="základní",J195,0)</f>
        <v>0</v>
      </c>
      <c r="BF195" s="188">
        <f>IF(N195="snížená",J195,0)</f>
        <v>0</v>
      </c>
      <c r="BG195" s="188">
        <f>IF(N195="zákl. přenesená",J195,0)</f>
        <v>0</v>
      </c>
      <c r="BH195" s="188">
        <f>IF(N195="sníž. přenesená",J195,0)</f>
        <v>0</v>
      </c>
      <c r="BI195" s="188">
        <f>IF(N195="nulová",J195,0)</f>
        <v>0</v>
      </c>
      <c r="BJ195" s="20" t="s">
        <v>79</v>
      </c>
      <c r="BK195" s="188">
        <f>ROUND(I195*H195,2)</f>
        <v>0</v>
      </c>
      <c r="BL195" s="20" t="s">
        <v>275</v>
      </c>
      <c r="BM195" s="187" t="s">
        <v>812</v>
      </c>
    </row>
    <row r="196" spans="1:65" s="2" customFormat="1">
      <c r="A196" s="37"/>
      <c r="B196" s="38"/>
      <c r="C196" s="39"/>
      <c r="D196" s="189" t="s">
        <v>136</v>
      </c>
      <c r="E196" s="39"/>
      <c r="F196" s="190" t="s">
        <v>1733</v>
      </c>
      <c r="G196" s="39"/>
      <c r="H196" s="39"/>
      <c r="I196" s="191"/>
      <c r="J196" s="39"/>
      <c r="K196" s="39"/>
      <c r="L196" s="42"/>
      <c r="M196" s="192"/>
      <c r="N196" s="193"/>
      <c r="O196" s="67"/>
      <c r="P196" s="67"/>
      <c r="Q196" s="67"/>
      <c r="R196" s="67"/>
      <c r="S196" s="67"/>
      <c r="T196" s="68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20" t="s">
        <v>136</v>
      </c>
      <c r="AU196" s="20" t="s">
        <v>81</v>
      </c>
    </row>
    <row r="197" spans="1:65" s="2" customFormat="1" ht="16.5" customHeight="1">
      <c r="A197" s="37"/>
      <c r="B197" s="38"/>
      <c r="C197" s="176" t="s">
        <v>525</v>
      </c>
      <c r="D197" s="176" t="s">
        <v>130</v>
      </c>
      <c r="E197" s="177" t="s">
        <v>1734</v>
      </c>
      <c r="F197" s="178" t="s">
        <v>1735</v>
      </c>
      <c r="G197" s="179" t="s">
        <v>376</v>
      </c>
      <c r="H197" s="180">
        <v>16</v>
      </c>
      <c r="I197" s="181"/>
      <c r="J197" s="182">
        <f>ROUND(I197*H197,2)</f>
        <v>0</v>
      </c>
      <c r="K197" s="178" t="s">
        <v>19</v>
      </c>
      <c r="L197" s="42"/>
      <c r="M197" s="183" t="s">
        <v>19</v>
      </c>
      <c r="N197" s="184" t="s">
        <v>43</v>
      </c>
      <c r="O197" s="67"/>
      <c r="P197" s="185">
        <f>O197*H197</f>
        <v>0</v>
      </c>
      <c r="Q197" s="185">
        <v>0</v>
      </c>
      <c r="R197" s="185">
        <f>Q197*H197</f>
        <v>0</v>
      </c>
      <c r="S197" s="185">
        <v>0</v>
      </c>
      <c r="T197" s="186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87" t="s">
        <v>275</v>
      </c>
      <c r="AT197" s="187" t="s">
        <v>130</v>
      </c>
      <c r="AU197" s="187" t="s">
        <v>81</v>
      </c>
      <c r="AY197" s="20" t="s">
        <v>128</v>
      </c>
      <c r="BE197" s="188">
        <f>IF(N197="základní",J197,0)</f>
        <v>0</v>
      </c>
      <c r="BF197" s="188">
        <f>IF(N197="snížená",J197,0)</f>
        <v>0</v>
      </c>
      <c r="BG197" s="188">
        <f>IF(N197="zákl. přenesená",J197,0)</f>
        <v>0</v>
      </c>
      <c r="BH197" s="188">
        <f>IF(N197="sníž. přenesená",J197,0)</f>
        <v>0</v>
      </c>
      <c r="BI197" s="188">
        <f>IF(N197="nulová",J197,0)</f>
        <v>0</v>
      </c>
      <c r="BJ197" s="20" t="s">
        <v>79</v>
      </c>
      <c r="BK197" s="188">
        <f>ROUND(I197*H197,2)</f>
        <v>0</v>
      </c>
      <c r="BL197" s="20" t="s">
        <v>275</v>
      </c>
      <c r="BM197" s="187" t="s">
        <v>826</v>
      </c>
    </row>
    <row r="198" spans="1:65" s="2" customFormat="1">
      <c r="A198" s="37"/>
      <c r="B198" s="38"/>
      <c r="C198" s="39"/>
      <c r="D198" s="189" t="s">
        <v>136</v>
      </c>
      <c r="E198" s="39"/>
      <c r="F198" s="190" t="s">
        <v>1735</v>
      </c>
      <c r="G198" s="39"/>
      <c r="H198" s="39"/>
      <c r="I198" s="191"/>
      <c r="J198" s="39"/>
      <c r="K198" s="39"/>
      <c r="L198" s="42"/>
      <c r="M198" s="192"/>
      <c r="N198" s="193"/>
      <c r="O198" s="67"/>
      <c r="P198" s="67"/>
      <c r="Q198" s="67"/>
      <c r="R198" s="67"/>
      <c r="S198" s="67"/>
      <c r="T198" s="68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20" t="s">
        <v>136</v>
      </c>
      <c r="AU198" s="20" t="s">
        <v>81</v>
      </c>
    </row>
    <row r="199" spans="1:65" s="2" customFormat="1" ht="16.5" customHeight="1">
      <c r="A199" s="37"/>
      <c r="B199" s="38"/>
      <c r="C199" s="232" t="s">
        <v>531</v>
      </c>
      <c r="D199" s="232" t="s">
        <v>353</v>
      </c>
      <c r="E199" s="233" t="s">
        <v>1736</v>
      </c>
      <c r="F199" s="234" t="s">
        <v>1737</v>
      </c>
      <c r="G199" s="235" t="s">
        <v>376</v>
      </c>
      <c r="H199" s="236">
        <v>16</v>
      </c>
      <c r="I199" s="237"/>
      <c r="J199" s="238">
        <f>ROUND(I199*H199,2)</f>
        <v>0</v>
      </c>
      <c r="K199" s="234" t="s">
        <v>19</v>
      </c>
      <c r="L199" s="239"/>
      <c r="M199" s="240" t="s">
        <v>19</v>
      </c>
      <c r="N199" s="241" t="s">
        <v>43</v>
      </c>
      <c r="O199" s="67"/>
      <c r="P199" s="185">
        <f>O199*H199</f>
        <v>0</v>
      </c>
      <c r="Q199" s="185">
        <v>3.0000000000000001E-3</v>
      </c>
      <c r="R199" s="185">
        <f>Q199*H199</f>
        <v>4.8000000000000001E-2</v>
      </c>
      <c r="S199" s="185">
        <v>0</v>
      </c>
      <c r="T199" s="186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87" t="s">
        <v>400</v>
      </c>
      <c r="AT199" s="187" t="s">
        <v>353</v>
      </c>
      <c r="AU199" s="187" t="s">
        <v>81</v>
      </c>
      <c r="AY199" s="20" t="s">
        <v>128</v>
      </c>
      <c r="BE199" s="188">
        <f>IF(N199="základní",J199,0)</f>
        <v>0</v>
      </c>
      <c r="BF199" s="188">
        <f>IF(N199="snížená",J199,0)</f>
        <v>0</v>
      </c>
      <c r="BG199" s="188">
        <f>IF(N199="zákl. přenesená",J199,0)</f>
        <v>0</v>
      </c>
      <c r="BH199" s="188">
        <f>IF(N199="sníž. přenesená",J199,0)</f>
        <v>0</v>
      </c>
      <c r="BI199" s="188">
        <f>IF(N199="nulová",J199,0)</f>
        <v>0</v>
      </c>
      <c r="BJ199" s="20" t="s">
        <v>79</v>
      </c>
      <c r="BK199" s="188">
        <f>ROUND(I199*H199,2)</f>
        <v>0</v>
      </c>
      <c r="BL199" s="20" t="s">
        <v>275</v>
      </c>
      <c r="BM199" s="187" t="s">
        <v>844</v>
      </c>
    </row>
    <row r="200" spans="1:65" s="2" customFormat="1">
      <c r="A200" s="37"/>
      <c r="B200" s="38"/>
      <c r="C200" s="39"/>
      <c r="D200" s="189" t="s">
        <v>136</v>
      </c>
      <c r="E200" s="39"/>
      <c r="F200" s="190" t="s">
        <v>1737</v>
      </c>
      <c r="G200" s="39"/>
      <c r="H200" s="39"/>
      <c r="I200" s="191"/>
      <c r="J200" s="39"/>
      <c r="K200" s="39"/>
      <c r="L200" s="42"/>
      <c r="M200" s="192"/>
      <c r="N200" s="193"/>
      <c r="O200" s="67"/>
      <c r="P200" s="67"/>
      <c r="Q200" s="67"/>
      <c r="R200" s="67"/>
      <c r="S200" s="67"/>
      <c r="T200" s="68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20" t="s">
        <v>136</v>
      </c>
      <c r="AU200" s="20" t="s">
        <v>81</v>
      </c>
    </row>
    <row r="201" spans="1:65" s="2" customFormat="1" ht="24.2" customHeight="1">
      <c r="A201" s="37"/>
      <c r="B201" s="38"/>
      <c r="C201" s="176" t="s">
        <v>539</v>
      </c>
      <c r="D201" s="176" t="s">
        <v>130</v>
      </c>
      <c r="E201" s="177" t="s">
        <v>1738</v>
      </c>
      <c r="F201" s="178" t="s">
        <v>1739</v>
      </c>
      <c r="G201" s="179" t="s">
        <v>904</v>
      </c>
      <c r="H201" s="253"/>
      <c r="I201" s="181"/>
      <c r="J201" s="182">
        <f>ROUND(I201*H201,2)</f>
        <v>0</v>
      </c>
      <c r="K201" s="178" t="s">
        <v>19</v>
      </c>
      <c r="L201" s="42"/>
      <c r="M201" s="183" t="s">
        <v>19</v>
      </c>
      <c r="N201" s="184" t="s">
        <v>43</v>
      </c>
      <c r="O201" s="67"/>
      <c r="P201" s="185">
        <f>O201*H201</f>
        <v>0</v>
      </c>
      <c r="Q201" s="185">
        <v>0</v>
      </c>
      <c r="R201" s="185">
        <f>Q201*H201</f>
        <v>0</v>
      </c>
      <c r="S201" s="185">
        <v>0</v>
      </c>
      <c r="T201" s="186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87" t="s">
        <v>275</v>
      </c>
      <c r="AT201" s="187" t="s">
        <v>130</v>
      </c>
      <c r="AU201" s="187" t="s">
        <v>81</v>
      </c>
      <c r="AY201" s="20" t="s">
        <v>128</v>
      </c>
      <c r="BE201" s="188">
        <f>IF(N201="základní",J201,0)</f>
        <v>0</v>
      </c>
      <c r="BF201" s="188">
        <f>IF(N201="snížená",J201,0)</f>
        <v>0</v>
      </c>
      <c r="BG201" s="188">
        <f>IF(N201="zákl. přenesená",J201,0)</f>
        <v>0</v>
      </c>
      <c r="BH201" s="188">
        <f>IF(N201="sníž. přenesená",J201,0)</f>
        <v>0</v>
      </c>
      <c r="BI201" s="188">
        <f>IF(N201="nulová",J201,0)</f>
        <v>0</v>
      </c>
      <c r="BJ201" s="20" t="s">
        <v>79</v>
      </c>
      <c r="BK201" s="188">
        <f>ROUND(I201*H201,2)</f>
        <v>0</v>
      </c>
      <c r="BL201" s="20" t="s">
        <v>275</v>
      </c>
      <c r="BM201" s="187" t="s">
        <v>858</v>
      </c>
    </row>
    <row r="202" spans="1:65" s="2" customFormat="1" ht="19.5">
      <c r="A202" s="37"/>
      <c r="B202" s="38"/>
      <c r="C202" s="39"/>
      <c r="D202" s="189" t="s">
        <v>136</v>
      </c>
      <c r="E202" s="39"/>
      <c r="F202" s="190" t="s">
        <v>1739</v>
      </c>
      <c r="G202" s="39"/>
      <c r="H202" s="39"/>
      <c r="I202" s="191"/>
      <c r="J202" s="39"/>
      <c r="K202" s="39"/>
      <c r="L202" s="42"/>
      <c r="M202" s="192"/>
      <c r="N202" s="193"/>
      <c r="O202" s="67"/>
      <c r="P202" s="67"/>
      <c r="Q202" s="67"/>
      <c r="R202" s="67"/>
      <c r="S202" s="67"/>
      <c r="T202" s="68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20" t="s">
        <v>136</v>
      </c>
      <c r="AU202" s="20" t="s">
        <v>81</v>
      </c>
    </row>
    <row r="203" spans="1:65" s="12" customFormat="1" ht="25.9" customHeight="1">
      <c r="B203" s="160"/>
      <c r="C203" s="161"/>
      <c r="D203" s="162" t="s">
        <v>71</v>
      </c>
      <c r="E203" s="163" t="s">
        <v>353</v>
      </c>
      <c r="F203" s="163" t="s">
        <v>1740</v>
      </c>
      <c r="G203" s="161"/>
      <c r="H203" s="161"/>
      <c r="I203" s="164"/>
      <c r="J203" s="165">
        <f>BK203</f>
        <v>0</v>
      </c>
      <c r="K203" s="161"/>
      <c r="L203" s="166"/>
      <c r="M203" s="167"/>
      <c r="N203" s="168"/>
      <c r="O203" s="168"/>
      <c r="P203" s="169">
        <f>P204+P215</f>
        <v>0</v>
      </c>
      <c r="Q203" s="168"/>
      <c r="R203" s="169">
        <f>R204+R215</f>
        <v>1.7780000000000001E-2</v>
      </c>
      <c r="S203" s="168"/>
      <c r="T203" s="170">
        <f>T204+T215</f>
        <v>0</v>
      </c>
      <c r="AR203" s="171" t="s">
        <v>86</v>
      </c>
      <c r="AT203" s="172" t="s">
        <v>71</v>
      </c>
      <c r="AU203" s="172" t="s">
        <v>72</v>
      </c>
      <c r="AY203" s="171" t="s">
        <v>128</v>
      </c>
      <c r="BK203" s="173">
        <f>BK204+BK215</f>
        <v>0</v>
      </c>
    </row>
    <row r="204" spans="1:65" s="12" customFormat="1" ht="22.9" customHeight="1">
      <c r="B204" s="160"/>
      <c r="C204" s="161"/>
      <c r="D204" s="162" t="s">
        <v>71</v>
      </c>
      <c r="E204" s="174" t="s">
        <v>1741</v>
      </c>
      <c r="F204" s="174" t="s">
        <v>1742</v>
      </c>
      <c r="G204" s="161"/>
      <c r="H204" s="161"/>
      <c r="I204" s="164"/>
      <c r="J204" s="175">
        <f>BK204</f>
        <v>0</v>
      </c>
      <c r="K204" s="161"/>
      <c r="L204" s="166"/>
      <c r="M204" s="167"/>
      <c r="N204" s="168"/>
      <c r="O204" s="168"/>
      <c r="P204" s="169">
        <f>SUM(P205:P214)</f>
        <v>0</v>
      </c>
      <c r="Q204" s="168"/>
      <c r="R204" s="169">
        <f>SUM(R205:R214)</f>
        <v>1.7780000000000001E-2</v>
      </c>
      <c r="S204" s="168"/>
      <c r="T204" s="170">
        <f>SUM(T205:T214)</f>
        <v>0</v>
      </c>
      <c r="AR204" s="171" t="s">
        <v>86</v>
      </c>
      <c r="AT204" s="172" t="s">
        <v>71</v>
      </c>
      <c r="AU204" s="172" t="s">
        <v>79</v>
      </c>
      <c r="AY204" s="171" t="s">
        <v>128</v>
      </c>
      <c r="BK204" s="173">
        <f>SUM(BK205:BK214)</f>
        <v>0</v>
      </c>
    </row>
    <row r="205" spans="1:65" s="2" customFormat="1" ht="16.5" customHeight="1">
      <c r="A205" s="37"/>
      <c r="B205" s="38"/>
      <c r="C205" s="176" t="s">
        <v>544</v>
      </c>
      <c r="D205" s="176" t="s">
        <v>130</v>
      </c>
      <c r="E205" s="177" t="s">
        <v>1743</v>
      </c>
      <c r="F205" s="178" t="s">
        <v>1744</v>
      </c>
      <c r="G205" s="179" t="s">
        <v>1648</v>
      </c>
      <c r="H205" s="180">
        <v>3.2000000000000001E-2</v>
      </c>
      <c r="I205" s="181"/>
      <c r="J205" s="182">
        <f>ROUND(I205*H205,2)</f>
        <v>0</v>
      </c>
      <c r="K205" s="178" t="s">
        <v>19</v>
      </c>
      <c r="L205" s="42"/>
      <c r="M205" s="183" t="s">
        <v>19</v>
      </c>
      <c r="N205" s="184" t="s">
        <v>43</v>
      </c>
      <c r="O205" s="67"/>
      <c r="P205" s="185">
        <f>O205*H205</f>
        <v>0</v>
      </c>
      <c r="Q205" s="185">
        <v>8.7500000000000008E-3</v>
      </c>
      <c r="R205" s="185">
        <f>Q205*H205</f>
        <v>2.8000000000000003E-4</v>
      </c>
      <c r="S205" s="185">
        <v>0</v>
      </c>
      <c r="T205" s="186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7" t="s">
        <v>594</v>
      </c>
      <c r="AT205" s="187" t="s">
        <v>130</v>
      </c>
      <c r="AU205" s="187" t="s">
        <v>81</v>
      </c>
      <c r="AY205" s="20" t="s">
        <v>128</v>
      </c>
      <c r="BE205" s="188">
        <f>IF(N205="základní",J205,0)</f>
        <v>0</v>
      </c>
      <c r="BF205" s="188">
        <f>IF(N205="snížená",J205,0)</f>
        <v>0</v>
      </c>
      <c r="BG205" s="188">
        <f>IF(N205="zákl. přenesená",J205,0)</f>
        <v>0</v>
      </c>
      <c r="BH205" s="188">
        <f>IF(N205="sníž. přenesená",J205,0)</f>
        <v>0</v>
      </c>
      <c r="BI205" s="188">
        <f>IF(N205="nulová",J205,0)</f>
        <v>0</v>
      </c>
      <c r="BJ205" s="20" t="s">
        <v>79</v>
      </c>
      <c r="BK205" s="188">
        <f>ROUND(I205*H205,2)</f>
        <v>0</v>
      </c>
      <c r="BL205" s="20" t="s">
        <v>594</v>
      </c>
      <c r="BM205" s="187" t="s">
        <v>873</v>
      </c>
    </row>
    <row r="206" spans="1:65" s="2" customFormat="1">
      <c r="A206" s="37"/>
      <c r="B206" s="38"/>
      <c r="C206" s="39"/>
      <c r="D206" s="189" t="s">
        <v>136</v>
      </c>
      <c r="E206" s="39"/>
      <c r="F206" s="190" t="s">
        <v>1744</v>
      </c>
      <c r="G206" s="39"/>
      <c r="H206" s="39"/>
      <c r="I206" s="191"/>
      <c r="J206" s="39"/>
      <c r="K206" s="39"/>
      <c r="L206" s="42"/>
      <c r="M206" s="192"/>
      <c r="N206" s="193"/>
      <c r="O206" s="67"/>
      <c r="P206" s="67"/>
      <c r="Q206" s="67"/>
      <c r="R206" s="67"/>
      <c r="S206" s="67"/>
      <c r="T206" s="68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20" t="s">
        <v>136</v>
      </c>
      <c r="AU206" s="20" t="s">
        <v>81</v>
      </c>
    </row>
    <row r="207" spans="1:65" s="2" customFormat="1" ht="16.5" customHeight="1">
      <c r="A207" s="37"/>
      <c r="B207" s="38"/>
      <c r="C207" s="176" t="s">
        <v>554</v>
      </c>
      <c r="D207" s="176" t="s">
        <v>130</v>
      </c>
      <c r="E207" s="177" t="s">
        <v>1745</v>
      </c>
      <c r="F207" s="178" t="s">
        <v>1746</v>
      </c>
      <c r="G207" s="179" t="s">
        <v>571</v>
      </c>
      <c r="H207" s="180">
        <v>70</v>
      </c>
      <c r="I207" s="181"/>
      <c r="J207" s="182">
        <f>ROUND(I207*H207,2)</f>
        <v>0</v>
      </c>
      <c r="K207" s="178" t="s">
        <v>19</v>
      </c>
      <c r="L207" s="42"/>
      <c r="M207" s="183" t="s">
        <v>19</v>
      </c>
      <c r="N207" s="184" t="s">
        <v>43</v>
      </c>
      <c r="O207" s="67"/>
      <c r="P207" s="185">
        <f>O207*H207</f>
        <v>0</v>
      </c>
      <c r="Q207" s="185">
        <v>2.5000000000000001E-4</v>
      </c>
      <c r="R207" s="185">
        <f>Q207*H207</f>
        <v>1.7500000000000002E-2</v>
      </c>
      <c r="S207" s="185">
        <v>0</v>
      </c>
      <c r="T207" s="186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87" t="s">
        <v>594</v>
      </c>
      <c r="AT207" s="187" t="s">
        <v>130</v>
      </c>
      <c r="AU207" s="187" t="s">
        <v>81</v>
      </c>
      <c r="AY207" s="20" t="s">
        <v>128</v>
      </c>
      <c r="BE207" s="188">
        <f>IF(N207="základní",J207,0)</f>
        <v>0</v>
      </c>
      <c r="BF207" s="188">
        <f>IF(N207="snížená",J207,0)</f>
        <v>0</v>
      </c>
      <c r="BG207" s="188">
        <f>IF(N207="zákl. přenesená",J207,0)</f>
        <v>0</v>
      </c>
      <c r="BH207" s="188">
        <f>IF(N207="sníž. přenesená",J207,0)</f>
        <v>0</v>
      </c>
      <c r="BI207" s="188">
        <f>IF(N207="nulová",J207,0)</f>
        <v>0</v>
      </c>
      <c r="BJ207" s="20" t="s">
        <v>79</v>
      </c>
      <c r="BK207" s="188">
        <f>ROUND(I207*H207,2)</f>
        <v>0</v>
      </c>
      <c r="BL207" s="20" t="s">
        <v>594</v>
      </c>
      <c r="BM207" s="187" t="s">
        <v>888</v>
      </c>
    </row>
    <row r="208" spans="1:65" s="2" customFormat="1">
      <c r="A208" s="37"/>
      <c r="B208" s="38"/>
      <c r="C208" s="39"/>
      <c r="D208" s="189" t="s">
        <v>136</v>
      </c>
      <c r="E208" s="39"/>
      <c r="F208" s="190" t="s">
        <v>1746</v>
      </c>
      <c r="G208" s="39"/>
      <c r="H208" s="39"/>
      <c r="I208" s="191"/>
      <c r="J208" s="39"/>
      <c r="K208" s="39"/>
      <c r="L208" s="42"/>
      <c r="M208" s="192"/>
      <c r="N208" s="193"/>
      <c r="O208" s="67"/>
      <c r="P208" s="67"/>
      <c r="Q208" s="67"/>
      <c r="R208" s="67"/>
      <c r="S208" s="67"/>
      <c r="T208" s="68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20" t="s">
        <v>136</v>
      </c>
      <c r="AU208" s="20" t="s">
        <v>81</v>
      </c>
    </row>
    <row r="209" spans="1:65" s="2" customFormat="1" ht="16.5" customHeight="1">
      <c r="A209" s="37"/>
      <c r="B209" s="38"/>
      <c r="C209" s="176" t="s">
        <v>557</v>
      </c>
      <c r="D209" s="176" t="s">
        <v>130</v>
      </c>
      <c r="E209" s="177" t="s">
        <v>1747</v>
      </c>
      <c r="F209" s="178" t="s">
        <v>1748</v>
      </c>
      <c r="G209" s="179" t="s">
        <v>571</v>
      </c>
      <c r="H209" s="180">
        <v>70</v>
      </c>
      <c r="I209" s="181"/>
      <c r="J209" s="182">
        <f>ROUND(I209*H209,2)</f>
        <v>0</v>
      </c>
      <c r="K209" s="178" t="s">
        <v>19</v>
      </c>
      <c r="L209" s="42"/>
      <c r="M209" s="183" t="s">
        <v>19</v>
      </c>
      <c r="N209" s="184" t="s">
        <v>43</v>
      </c>
      <c r="O209" s="67"/>
      <c r="P209" s="185">
        <f>O209*H209</f>
        <v>0</v>
      </c>
      <c r="Q209" s="185">
        <v>0</v>
      </c>
      <c r="R209" s="185">
        <f>Q209*H209</f>
        <v>0</v>
      </c>
      <c r="S209" s="185">
        <v>0</v>
      </c>
      <c r="T209" s="186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87" t="s">
        <v>594</v>
      </c>
      <c r="AT209" s="187" t="s">
        <v>130</v>
      </c>
      <c r="AU209" s="187" t="s">
        <v>81</v>
      </c>
      <c r="AY209" s="20" t="s">
        <v>128</v>
      </c>
      <c r="BE209" s="188">
        <f>IF(N209="základní",J209,0)</f>
        <v>0</v>
      </c>
      <c r="BF209" s="188">
        <f>IF(N209="snížená",J209,0)</f>
        <v>0</v>
      </c>
      <c r="BG209" s="188">
        <f>IF(N209="zákl. přenesená",J209,0)</f>
        <v>0</v>
      </c>
      <c r="BH209" s="188">
        <f>IF(N209="sníž. přenesená",J209,0)</f>
        <v>0</v>
      </c>
      <c r="BI209" s="188">
        <f>IF(N209="nulová",J209,0)</f>
        <v>0</v>
      </c>
      <c r="BJ209" s="20" t="s">
        <v>79</v>
      </c>
      <c r="BK209" s="188">
        <f>ROUND(I209*H209,2)</f>
        <v>0</v>
      </c>
      <c r="BL209" s="20" t="s">
        <v>594</v>
      </c>
      <c r="BM209" s="187" t="s">
        <v>901</v>
      </c>
    </row>
    <row r="210" spans="1:65" s="2" customFormat="1">
      <c r="A210" s="37"/>
      <c r="B210" s="38"/>
      <c r="C210" s="39"/>
      <c r="D210" s="189" t="s">
        <v>136</v>
      </c>
      <c r="E210" s="39"/>
      <c r="F210" s="190" t="s">
        <v>1748</v>
      </c>
      <c r="G210" s="39"/>
      <c r="H210" s="39"/>
      <c r="I210" s="191"/>
      <c r="J210" s="39"/>
      <c r="K210" s="39"/>
      <c r="L210" s="42"/>
      <c r="M210" s="192"/>
      <c r="N210" s="193"/>
      <c r="O210" s="67"/>
      <c r="P210" s="67"/>
      <c r="Q210" s="67"/>
      <c r="R210" s="67"/>
      <c r="S210" s="67"/>
      <c r="T210" s="68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20" t="s">
        <v>136</v>
      </c>
      <c r="AU210" s="20" t="s">
        <v>81</v>
      </c>
    </row>
    <row r="211" spans="1:65" s="2" customFormat="1" ht="37.9" customHeight="1">
      <c r="A211" s="37"/>
      <c r="B211" s="38"/>
      <c r="C211" s="176" t="s">
        <v>563</v>
      </c>
      <c r="D211" s="176" t="s">
        <v>130</v>
      </c>
      <c r="E211" s="177" t="s">
        <v>1749</v>
      </c>
      <c r="F211" s="178" t="s">
        <v>1750</v>
      </c>
      <c r="G211" s="179" t="s">
        <v>571</v>
      </c>
      <c r="H211" s="180">
        <v>32</v>
      </c>
      <c r="I211" s="181"/>
      <c r="J211" s="182">
        <f>ROUND(I211*H211,2)</f>
        <v>0</v>
      </c>
      <c r="K211" s="178" t="s">
        <v>19</v>
      </c>
      <c r="L211" s="42"/>
      <c r="M211" s="183" t="s">
        <v>19</v>
      </c>
      <c r="N211" s="184" t="s">
        <v>43</v>
      </c>
      <c r="O211" s="67"/>
      <c r="P211" s="185">
        <f>O211*H211</f>
        <v>0</v>
      </c>
      <c r="Q211" s="185">
        <v>0</v>
      </c>
      <c r="R211" s="185">
        <f>Q211*H211</f>
        <v>0</v>
      </c>
      <c r="S211" s="185">
        <v>0</v>
      </c>
      <c r="T211" s="186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87" t="s">
        <v>594</v>
      </c>
      <c r="AT211" s="187" t="s">
        <v>130</v>
      </c>
      <c r="AU211" s="187" t="s">
        <v>81</v>
      </c>
      <c r="AY211" s="20" t="s">
        <v>128</v>
      </c>
      <c r="BE211" s="188">
        <f>IF(N211="základní",J211,0)</f>
        <v>0</v>
      </c>
      <c r="BF211" s="188">
        <f>IF(N211="snížená",J211,0)</f>
        <v>0</v>
      </c>
      <c r="BG211" s="188">
        <f>IF(N211="zákl. přenesená",J211,0)</f>
        <v>0</v>
      </c>
      <c r="BH211" s="188">
        <f>IF(N211="sníž. přenesená",J211,0)</f>
        <v>0</v>
      </c>
      <c r="BI211" s="188">
        <f>IF(N211="nulová",J211,0)</f>
        <v>0</v>
      </c>
      <c r="BJ211" s="20" t="s">
        <v>79</v>
      </c>
      <c r="BK211" s="188">
        <f>ROUND(I211*H211,2)</f>
        <v>0</v>
      </c>
      <c r="BL211" s="20" t="s">
        <v>594</v>
      </c>
      <c r="BM211" s="187" t="s">
        <v>917</v>
      </c>
    </row>
    <row r="212" spans="1:65" s="2" customFormat="1" ht="19.5">
      <c r="A212" s="37"/>
      <c r="B212" s="38"/>
      <c r="C212" s="39"/>
      <c r="D212" s="189" t="s">
        <v>136</v>
      </c>
      <c r="E212" s="39"/>
      <c r="F212" s="190" t="s">
        <v>1750</v>
      </c>
      <c r="G212" s="39"/>
      <c r="H212" s="39"/>
      <c r="I212" s="191"/>
      <c r="J212" s="39"/>
      <c r="K212" s="39"/>
      <c r="L212" s="42"/>
      <c r="M212" s="192"/>
      <c r="N212" s="193"/>
      <c r="O212" s="67"/>
      <c r="P212" s="67"/>
      <c r="Q212" s="67"/>
      <c r="R212" s="67"/>
      <c r="S212" s="67"/>
      <c r="T212" s="68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20" t="s">
        <v>136</v>
      </c>
      <c r="AU212" s="20" t="s">
        <v>81</v>
      </c>
    </row>
    <row r="213" spans="1:65" s="2" customFormat="1" ht="33" customHeight="1">
      <c r="A213" s="37"/>
      <c r="B213" s="38"/>
      <c r="C213" s="176" t="s">
        <v>568</v>
      </c>
      <c r="D213" s="176" t="s">
        <v>130</v>
      </c>
      <c r="E213" s="177" t="s">
        <v>1751</v>
      </c>
      <c r="F213" s="178" t="s">
        <v>1752</v>
      </c>
      <c r="G213" s="179" t="s">
        <v>571</v>
      </c>
      <c r="H213" s="180">
        <v>32</v>
      </c>
      <c r="I213" s="181"/>
      <c r="J213" s="182">
        <f>ROUND(I213*H213,2)</f>
        <v>0</v>
      </c>
      <c r="K213" s="178" t="s">
        <v>19</v>
      </c>
      <c r="L213" s="42"/>
      <c r="M213" s="183" t="s">
        <v>19</v>
      </c>
      <c r="N213" s="184" t="s">
        <v>43</v>
      </c>
      <c r="O213" s="67"/>
      <c r="P213" s="185">
        <f>O213*H213</f>
        <v>0</v>
      </c>
      <c r="Q213" s="185">
        <v>0</v>
      </c>
      <c r="R213" s="185">
        <f>Q213*H213</f>
        <v>0</v>
      </c>
      <c r="S213" s="185">
        <v>0</v>
      </c>
      <c r="T213" s="186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87" t="s">
        <v>594</v>
      </c>
      <c r="AT213" s="187" t="s">
        <v>130</v>
      </c>
      <c r="AU213" s="187" t="s">
        <v>81</v>
      </c>
      <c r="AY213" s="20" t="s">
        <v>128</v>
      </c>
      <c r="BE213" s="188">
        <f>IF(N213="základní",J213,0)</f>
        <v>0</v>
      </c>
      <c r="BF213" s="188">
        <f>IF(N213="snížená",J213,0)</f>
        <v>0</v>
      </c>
      <c r="BG213" s="188">
        <f>IF(N213="zákl. přenesená",J213,0)</f>
        <v>0</v>
      </c>
      <c r="BH213" s="188">
        <f>IF(N213="sníž. přenesená",J213,0)</f>
        <v>0</v>
      </c>
      <c r="BI213" s="188">
        <f>IF(N213="nulová",J213,0)</f>
        <v>0</v>
      </c>
      <c r="BJ213" s="20" t="s">
        <v>79</v>
      </c>
      <c r="BK213" s="188">
        <f>ROUND(I213*H213,2)</f>
        <v>0</v>
      </c>
      <c r="BL213" s="20" t="s">
        <v>594</v>
      </c>
      <c r="BM213" s="187" t="s">
        <v>931</v>
      </c>
    </row>
    <row r="214" spans="1:65" s="2" customFormat="1" ht="19.5">
      <c r="A214" s="37"/>
      <c r="B214" s="38"/>
      <c r="C214" s="39"/>
      <c r="D214" s="189" t="s">
        <v>136</v>
      </c>
      <c r="E214" s="39"/>
      <c r="F214" s="190" t="s">
        <v>1752</v>
      </c>
      <c r="G214" s="39"/>
      <c r="H214" s="39"/>
      <c r="I214" s="191"/>
      <c r="J214" s="39"/>
      <c r="K214" s="39"/>
      <c r="L214" s="42"/>
      <c r="M214" s="192"/>
      <c r="N214" s="193"/>
      <c r="O214" s="67"/>
      <c r="P214" s="67"/>
      <c r="Q214" s="67"/>
      <c r="R214" s="67"/>
      <c r="S214" s="67"/>
      <c r="T214" s="68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20" t="s">
        <v>136</v>
      </c>
      <c r="AU214" s="20" t="s">
        <v>81</v>
      </c>
    </row>
    <row r="215" spans="1:65" s="12" customFormat="1" ht="22.9" customHeight="1">
      <c r="B215" s="160"/>
      <c r="C215" s="161"/>
      <c r="D215" s="162" t="s">
        <v>71</v>
      </c>
      <c r="E215" s="174" t="s">
        <v>1753</v>
      </c>
      <c r="F215" s="174" t="s">
        <v>1754</v>
      </c>
      <c r="G215" s="161"/>
      <c r="H215" s="161"/>
      <c r="I215" s="164"/>
      <c r="J215" s="175">
        <f>BK215</f>
        <v>0</v>
      </c>
      <c r="K215" s="161"/>
      <c r="L215" s="166"/>
      <c r="M215" s="167"/>
      <c r="N215" s="168"/>
      <c r="O215" s="168"/>
      <c r="P215" s="169">
        <f>SUM(P216:P221)</f>
        <v>0</v>
      </c>
      <c r="Q215" s="168"/>
      <c r="R215" s="169">
        <f>SUM(R216:R221)</f>
        <v>0</v>
      </c>
      <c r="S215" s="168"/>
      <c r="T215" s="170">
        <f>SUM(T216:T221)</f>
        <v>0</v>
      </c>
      <c r="AR215" s="171" t="s">
        <v>86</v>
      </c>
      <c r="AT215" s="172" t="s">
        <v>71</v>
      </c>
      <c r="AU215" s="172" t="s">
        <v>79</v>
      </c>
      <c r="AY215" s="171" t="s">
        <v>128</v>
      </c>
      <c r="BK215" s="173">
        <f>SUM(BK216:BK221)</f>
        <v>0</v>
      </c>
    </row>
    <row r="216" spans="1:65" s="2" customFormat="1" ht="24.2" customHeight="1">
      <c r="A216" s="37"/>
      <c r="B216" s="38"/>
      <c r="C216" s="176" t="s">
        <v>580</v>
      </c>
      <c r="D216" s="176" t="s">
        <v>130</v>
      </c>
      <c r="E216" s="177" t="s">
        <v>1755</v>
      </c>
      <c r="F216" s="178" t="s">
        <v>1756</v>
      </c>
      <c r="G216" s="179" t="s">
        <v>1757</v>
      </c>
      <c r="H216" s="180">
        <v>10</v>
      </c>
      <c r="I216" s="181"/>
      <c r="J216" s="182">
        <f>ROUND(I216*H216,2)</f>
        <v>0</v>
      </c>
      <c r="K216" s="178" t="s">
        <v>19</v>
      </c>
      <c r="L216" s="42"/>
      <c r="M216" s="183" t="s">
        <v>19</v>
      </c>
      <c r="N216" s="184" t="s">
        <v>43</v>
      </c>
      <c r="O216" s="67"/>
      <c r="P216" s="185">
        <f>O216*H216</f>
        <v>0</v>
      </c>
      <c r="Q216" s="185">
        <v>0</v>
      </c>
      <c r="R216" s="185">
        <f>Q216*H216</f>
        <v>0</v>
      </c>
      <c r="S216" s="185">
        <v>0</v>
      </c>
      <c r="T216" s="186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87" t="s">
        <v>594</v>
      </c>
      <c r="AT216" s="187" t="s">
        <v>130</v>
      </c>
      <c r="AU216" s="187" t="s">
        <v>81</v>
      </c>
      <c r="AY216" s="20" t="s">
        <v>128</v>
      </c>
      <c r="BE216" s="188">
        <f>IF(N216="základní",J216,0)</f>
        <v>0</v>
      </c>
      <c r="BF216" s="188">
        <f>IF(N216="snížená",J216,0)</f>
        <v>0</v>
      </c>
      <c r="BG216" s="188">
        <f>IF(N216="zákl. přenesená",J216,0)</f>
        <v>0</v>
      </c>
      <c r="BH216" s="188">
        <f>IF(N216="sníž. přenesená",J216,0)</f>
        <v>0</v>
      </c>
      <c r="BI216" s="188">
        <f>IF(N216="nulová",J216,0)</f>
        <v>0</v>
      </c>
      <c r="BJ216" s="20" t="s">
        <v>79</v>
      </c>
      <c r="BK216" s="188">
        <f>ROUND(I216*H216,2)</f>
        <v>0</v>
      </c>
      <c r="BL216" s="20" t="s">
        <v>594</v>
      </c>
      <c r="BM216" s="187" t="s">
        <v>945</v>
      </c>
    </row>
    <row r="217" spans="1:65" s="2" customFormat="1" ht="19.5">
      <c r="A217" s="37"/>
      <c r="B217" s="38"/>
      <c r="C217" s="39"/>
      <c r="D217" s="189" t="s">
        <v>136</v>
      </c>
      <c r="E217" s="39"/>
      <c r="F217" s="190" t="s">
        <v>1756</v>
      </c>
      <c r="G217" s="39"/>
      <c r="H217" s="39"/>
      <c r="I217" s="191"/>
      <c r="J217" s="39"/>
      <c r="K217" s="39"/>
      <c r="L217" s="42"/>
      <c r="M217" s="192"/>
      <c r="N217" s="193"/>
      <c r="O217" s="67"/>
      <c r="P217" s="67"/>
      <c r="Q217" s="67"/>
      <c r="R217" s="67"/>
      <c r="S217" s="67"/>
      <c r="T217" s="68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20" t="s">
        <v>136</v>
      </c>
      <c r="AU217" s="20" t="s">
        <v>81</v>
      </c>
    </row>
    <row r="218" spans="1:65" s="2" customFormat="1" ht="16.5" customHeight="1">
      <c r="A218" s="37"/>
      <c r="B218" s="38"/>
      <c r="C218" s="176" t="s">
        <v>589</v>
      </c>
      <c r="D218" s="176" t="s">
        <v>130</v>
      </c>
      <c r="E218" s="177" t="s">
        <v>1758</v>
      </c>
      <c r="F218" s="178" t="s">
        <v>1759</v>
      </c>
      <c r="G218" s="179" t="s">
        <v>1760</v>
      </c>
      <c r="H218" s="180">
        <v>8</v>
      </c>
      <c r="I218" s="181"/>
      <c r="J218" s="182">
        <f>ROUND(I218*H218,2)</f>
        <v>0</v>
      </c>
      <c r="K218" s="178" t="s">
        <v>19</v>
      </c>
      <c r="L218" s="42"/>
      <c r="M218" s="183" t="s">
        <v>19</v>
      </c>
      <c r="N218" s="184" t="s">
        <v>43</v>
      </c>
      <c r="O218" s="67"/>
      <c r="P218" s="185">
        <f>O218*H218</f>
        <v>0</v>
      </c>
      <c r="Q218" s="185">
        <v>0</v>
      </c>
      <c r="R218" s="185">
        <f>Q218*H218</f>
        <v>0</v>
      </c>
      <c r="S218" s="185">
        <v>0</v>
      </c>
      <c r="T218" s="186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87" t="s">
        <v>594</v>
      </c>
      <c r="AT218" s="187" t="s">
        <v>130</v>
      </c>
      <c r="AU218" s="187" t="s">
        <v>81</v>
      </c>
      <c r="AY218" s="20" t="s">
        <v>128</v>
      </c>
      <c r="BE218" s="188">
        <f>IF(N218="základní",J218,0)</f>
        <v>0</v>
      </c>
      <c r="BF218" s="188">
        <f>IF(N218="snížená",J218,0)</f>
        <v>0</v>
      </c>
      <c r="BG218" s="188">
        <f>IF(N218="zákl. přenesená",J218,0)</f>
        <v>0</v>
      </c>
      <c r="BH218" s="188">
        <f>IF(N218="sníž. přenesená",J218,0)</f>
        <v>0</v>
      </c>
      <c r="BI218" s="188">
        <f>IF(N218="nulová",J218,0)</f>
        <v>0</v>
      </c>
      <c r="BJ218" s="20" t="s">
        <v>79</v>
      </c>
      <c r="BK218" s="188">
        <f>ROUND(I218*H218,2)</f>
        <v>0</v>
      </c>
      <c r="BL218" s="20" t="s">
        <v>594</v>
      </c>
      <c r="BM218" s="187" t="s">
        <v>968</v>
      </c>
    </row>
    <row r="219" spans="1:65" s="2" customFormat="1">
      <c r="A219" s="37"/>
      <c r="B219" s="38"/>
      <c r="C219" s="39"/>
      <c r="D219" s="189" t="s">
        <v>136</v>
      </c>
      <c r="E219" s="39"/>
      <c r="F219" s="190" t="s">
        <v>1759</v>
      </c>
      <c r="G219" s="39"/>
      <c r="H219" s="39"/>
      <c r="I219" s="191"/>
      <c r="J219" s="39"/>
      <c r="K219" s="39"/>
      <c r="L219" s="42"/>
      <c r="M219" s="192"/>
      <c r="N219" s="193"/>
      <c r="O219" s="67"/>
      <c r="P219" s="67"/>
      <c r="Q219" s="67"/>
      <c r="R219" s="67"/>
      <c r="S219" s="67"/>
      <c r="T219" s="68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20" t="s">
        <v>136</v>
      </c>
      <c r="AU219" s="20" t="s">
        <v>81</v>
      </c>
    </row>
    <row r="220" spans="1:65" s="2" customFormat="1" ht="24.2" customHeight="1">
      <c r="A220" s="37"/>
      <c r="B220" s="38"/>
      <c r="C220" s="176" t="s">
        <v>594</v>
      </c>
      <c r="D220" s="176" t="s">
        <v>130</v>
      </c>
      <c r="E220" s="177" t="s">
        <v>1761</v>
      </c>
      <c r="F220" s="178" t="s">
        <v>1762</v>
      </c>
      <c r="G220" s="179" t="s">
        <v>1763</v>
      </c>
      <c r="H220" s="180">
        <v>8</v>
      </c>
      <c r="I220" s="181"/>
      <c r="J220" s="182">
        <f>ROUND(I220*H220,2)</f>
        <v>0</v>
      </c>
      <c r="K220" s="178" t="s">
        <v>19</v>
      </c>
      <c r="L220" s="42"/>
      <c r="M220" s="183" t="s">
        <v>19</v>
      </c>
      <c r="N220" s="184" t="s">
        <v>43</v>
      </c>
      <c r="O220" s="67"/>
      <c r="P220" s="185">
        <f>O220*H220</f>
        <v>0</v>
      </c>
      <c r="Q220" s="185">
        <v>0</v>
      </c>
      <c r="R220" s="185">
        <f>Q220*H220</f>
        <v>0</v>
      </c>
      <c r="S220" s="185">
        <v>0</v>
      </c>
      <c r="T220" s="186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87" t="s">
        <v>594</v>
      </c>
      <c r="AT220" s="187" t="s">
        <v>130</v>
      </c>
      <c r="AU220" s="187" t="s">
        <v>81</v>
      </c>
      <c r="AY220" s="20" t="s">
        <v>128</v>
      </c>
      <c r="BE220" s="188">
        <f>IF(N220="základní",J220,0)</f>
        <v>0</v>
      </c>
      <c r="BF220" s="188">
        <f>IF(N220="snížená",J220,0)</f>
        <v>0</v>
      </c>
      <c r="BG220" s="188">
        <f>IF(N220="zákl. přenesená",J220,0)</f>
        <v>0</v>
      </c>
      <c r="BH220" s="188">
        <f>IF(N220="sníž. přenesená",J220,0)</f>
        <v>0</v>
      </c>
      <c r="BI220" s="188">
        <f>IF(N220="nulová",J220,0)</f>
        <v>0</v>
      </c>
      <c r="BJ220" s="20" t="s">
        <v>79</v>
      </c>
      <c r="BK220" s="188">
        <f>ROUND(I220*H220,2)</f>
        <v>0</v>
      </c>
      <c r="BL220" s="20" t="s">
        <v>594</v>
      </c>
      <c r="BM220" s="187" t="s">
        <v>978</v>
      </c>
    </row>
    <row r="221" spans="1:65" s="2" customFormat="1">
      <c r="A221" s="37"/>
      <c r="B221" s="38"/>
      <c r="C221" s="39"/>
      <c r="D221" s="189" t="s">
        <v>136</v>
      </c>
      <c r="E221" s="39"/>
      <c r="F221" s="190" t="s">
        <v>1762</v>
      </c>
      <c r="G221" s="39"/>
      <c r="H221" s="39"/>
      <c r="I221" s="191"/>
      <c r="J221" s="39"/>
      <c r="K221" s="39"/>
      <c r="L221" s="42"/>
      <c r="M221" s="217"/>
      <c r="N221" s="218"/>
      <c r="O221" s="219"/>
      <c r="P221" s="219"/>
      <c r="Q221" s="219"/>
      <c r="R221" s="219"/>
      <c r="S221" s="219"/>
      <c r="T221" s="220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20" t="s">
        <v>136</v>
      </c>
      <c r="AU221" s="20" t="s">
        <v>81</v>
      </c>
    </row>
    <row r="222" spans="1:65" s="2" customFormat="1" ht="6.95" customHeight="1">
      <c r="A222" s="37"/>
      <c r="B222" s="50"/>
      <c r="C222" s="51"/>
      <c r="D222" s="51"/>
      <c r="E222" s="51"/>
      <c r="F222" s="51"/>
      <c r="G222" s="51"/>
      <c r="H222" s="51"/>
      <c r="I222" s="51"/>
      <c r="J222" s="51"/>
      <c r="K222" s="51"/>
      <c r="L222" s="42"/>
      <c r="M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</row>
  </sheetData>
  <sheetProtection algorithmName="SHA-512" hashValue="4E8rah7oZiEXSeCfkPoXmH7yAJvJ88qeXNHPKAEhRHYyUUbsH7Dqt78UZ8cNQ2u8nF41HJ2RKK4HZdOWrIVPYg==" saltValue="SdmCqePxy9bzdQ3cEV8cgOTH6tA2wIYcjvcp9lVFAlnQPDzn4ex9UxgCv3J1twc6fsnfTucKhBNLEszCulOMag==" spinCount="100000" sheet="1" objects="1" scenarios="1" formatColumns="0" formatRows="0" autoFilter="0"/>
  <autoFilter ref="C84:K221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21</vt:i4>
      </vt:variant>
    </vt:vector>
  </HeadingPairs>
  <TitlesOfParts>
    <vt:vector size="32" baseType="lpstr">
      <vt:lpstr>Rekapitulace stavby</vt:lpstr>
      <vt:lpstr>0 - Příprava území</vt:lpstr>
      <vt:lpstr>1 - Stavební část - SO 04...</vt:lpstr>
      <vt:lpstr>2 - Zpevněné plochy</vt:lpstr>
      <vt:lpstr>3 - objekt I Inhalatorium...</vt:lpstr>
      <vt:lpstr>4 - Dešťová kanalizace + ...</vt:lpstr>
      <vt:lpstr>5 - Areálový vodovod</vt:lpstr>
      <vt:lpstr>6 - Přeložka vodovodu</vt:lpstr>
      <vt:lpstr>7 - Elektroinstalace</vt:lpstr>
      <vt:lpstr>VRN - Vedlejší rozpočtové...</vt:lpstr>
      <vt:lpstr>Pokyny pro vyplnění</vt:lpstr>
      <vt:lpstr>'0 - Příprava území'!Názvy_tisku</vt:lpstr>
      <vt:lpstr>'1 - Stavební část - SO 04...'!Názvy_tisku</vt:lpstr>
      <vt:lpstr>'2 - Zpevněné plochy'!Názvy_tisku</vt:lpstr>
      <vt:lpstr>'3 - objekt I Inhalatorium...'!Názvy_tisku</vt:lpstr>
      <vt:lpstr>'4 - Dešťová kanalizace + ...'!Názvy_tisku</vt:lpstr>
      <vt:lpstr>'5 - Areálový vodovod'!Názvy_tisku</vt:lpstr>
      <vt:lpstr>'6 - Přeložka vodovodu'!Názvy_tisku</vt:lpstr>
      <vt:lpstr>'7 - Elektroinstalace'!Názvy_tisku</vt:lpstr>
      <vt:lpstr>'Rekapitulace stavby'!Názvy_tisku</vt:lpstr>
      <vt:lpstr>'VRN - Vedlejší rozpočtové...'!Názvy_tisku</vt:lpstr>
      <vt:lpstr>'0 - Příprava území'!Oblast_tisku</vt:lpstr>
      <vt:lpstr>'1 - Stavební část - SO 04...'!Oblast_tisku</vt:lpstr>
      <vt:lpstr>'2 - Zpevněné plochy'!Oblast_tisku</vt:lpstr>
      <vt:lpstr>'3 - objekt I Inhalatorium...'!Oblast_tisku</vt:lpstr>
      <vt:lpstr>'4 - Dešťová kanalizace + ...'!Oblast_tisku</vt:lpstr>
      <vt:lpstr>'5 - Areálový vodovod'!Oblast_tisku</vt:lpstr>
      <vt:lpstr>'6 - Přeložka vodovodu'!Oblast_tisku</vt:lpstr>
      <vt:lpstr>'7 - Elektroinstalace'!Oblast_tisku</vt:lpstr>
      <vt:lpstr>'Pokyny pro vyplnění'!Oblast_tisku</vt:lpstr>
      <vt:lpstr>'Rekapitulace stavby'!Oblast_tisku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Klimša</dc:creator>
  <cp:lastModifiedBy>Kajzar Richard</cp:lastModifiedBy>
  <dcterms:created xsi:type="dcterms:W3CDTF">2024-09-09T15:15:51Z</dcterms:created>
  <dcterms:modified xsi:type="dcterms:W3CDTF">2024-10-02T14:36:28Z</dcterms:modified>
</cp:coreProperties>
</file>